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Primave-Verão" sheetId="1" r:id="rId1"/>
    <sheet name="Outono-Inverno" sheetId="2" r:id="rId2"/>
  </sheets>
  <definedNames>
    <definedName name="_xlnm._FilterDatabase" localSheetId="0" hidden="1">'Primave-Verão'!$A$1:$K$25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7" i="1" s="1"/>
  <c r="L26" i="2"/>
  <c r="L27" i="2" s="1"/>
  <c r="G12" i="2" l="1"/>
  <c r="F12" i="2"/>
  <c r="E12" i="2"/>
  <c r="D12" i="2"/>
  <c r="D26" i="2" s="1"/>
  <c r="J26" i="2"/>
  <c r="I26" i="2"/>
  <c r="H26" i="2"/>
  <c r="G26" i="2"/>
  <c r="G27" i="2" s="1"/>
  <c r="F26" i="2"/>
  <c r="F27" i="2" s="1"/>
  <c r="E26" i="2"/>
  <c r="E27" i="2" s="1"/>
  <c r="G22" i="1"/>
  <c r="F22" i="1"/>
  <c r="E22" i="1"/>
  <c r="D22" i="1"/>
  <c r="E28" i="2" l="1"/>
  <c r="G28" i="2"/>
  <c r="F28" i="2"/>
  <c r="E25" i="1"/>
  <c r="E24" i="1"/>
  <c r="J21" i="1"/>
  <c r="G21" i="1"/>
  <c r="E21" i="1"/>
  <c r="D21" i="1"/>
  <c r="G20" i="1"/>
  <c r="G19" i="1"/>
  <c r="E19" i="1"/>
  <c r="G18" i="1"/>
  <c r="E18" i="1"/>
  <c r="D15" i="1"/>
  <c r="E8" i="1"/>
  <c r="F26" i="1"/>
  <c r="H26" i="1"/>
  <c r="I26" i="1"/>
  <c r="J26" i="1"/>
  <c r="D26" i="1"/>
  <c r="F27" i="1" l="1"/>
  <c r="F28" i="1" s="1"/>
  <c r="E26" i="1"/>
  <c r="G26" i="1"/>
  <c r="G27" i="1" l="1"/>
  <c r="G28" i="1" s="1"/>
  <c r="E27" i="1"/>
  <c r="E28" i="1" s="1"/>
</calcChain>
</file>

<file path=xl/sharedStrings.xml><?xml version="1.0" encoding="utf-8"?>
<sst xmlns="http://schemas.openxmlformats.org/spreadsheetml/2006/main" count="234" uniqueCount="89">
  <si>
    <t>Sopa</t>
  </si>
  <si>
    <t>cenoura</t>
  </si>
  <si>
    <t>Valor nutricional</t>
  </si>
  <si>
    <t>Proteínas</t>
  </si>
  <si>
    <t>Lípidos</t>
  </si>
  <si>
    <t>Glúcidos</t>
  </si>
  <si>
    <t>Vitaminas</t>
  </si>
  <si>
    <t>Sais minerais</t>
  </si>
  <si>
    <t>Valor energético (cal)</t>
  </si>
  <si>
    <t>urtigas</t>
  </si>
  <si>
    <t>cebola</t>
  </si>
  <si>
    <t>alho</t>
  </si>
  <si>
    <t>Batata</t>
  </si>
  <si>
    <t>Prato Principal</t>
  </si>
  <si>
    <t>Ementa Primavera Verão</t>
  </si>
  <si>
    <t>Azeite</t>
  </si>
  <si>
    <t>Farinha</t>
  </si>
  <si>
    <t>1 chávena</t>
  </si>
  <si>
    <t>ovo</t>
  </si>
  <si>
    <t>1 ovo</t>
  </si>
  <si>
    <t>Pêssego</t>
  </si>
  <si>
    <t>Melão</t>
  </si>
  <si>
    <t>cereja</t>
  </si>
  <si>
    <t>2 fatias</t>
  </si>
  <si>
    <t>150 g</t>
  </si>
  <si>
    <t>Quantidade</t>
  </si>
  <si>
    <t>300 g</t>
  </si>
  <si>
    <t>200 g</t>
  </si>
  <si>
    <t>30 g</t>
  </si>
  <si>
    <t>leite</t>
  </si>
  <si>
    <t>Hortelã pimenta</t>
  </si>
  <si>
    <t>limão</t>
  </si>
  <si>
    <t>15 folhas</t>
  </si>
  <si>
    <t>Clara de ovo</t>
  </si>
  <si>
    <t>Acúcar amarelo</t>
  </si>
  <si>
    <t>Courgete</t>
  </si>
  <si>
    <t>Beringela</t>
  </si>
  <si>
    <t>Tomate</t>
  </si>
  <si>
    <t>Sobremesa</t>
  </si>
  <si>
    <t>Bebida</t>
  </si>
  <si>
    <t>Ementa Outono Inverno</t>
  </si>
  <si>
    <t>Fibras</t>
  </si>
  <si>
    <t>Grupo da Roda dos alimentos</t>
  </si>
  <si>
    <t>Cereais, tubérculos e derivados</t>
  </si>
  <si>
    <t>óleos e gorduras</t>
  </si>
  <si>
    <t>Carne, peixe e ovos</t>
  </si>
  <si>
    <t>Laticineos</t>
  </si>
  <si>
    <t>Frutas</t>
  </si>
  <si>
    <t>Total</t>
  </si>
  <si>
    <t>Leguminosas</t>
  </si>
  <si>
    <t>Arrroz</t>
  </si>
  <si>
    <t xml:space="preserve">ervilhas </t>
  </si>
  <si>
    <t>Beterraba</t>
  </si>
  <si>
    <t>Maça Reineta</t>
  </si>
  <si>
    <t>Batata doce</t>
  </si>
  <si>
    <t>500 g</t>
  </si>
  <si>
    <t>Frango</t>
  </si>
  <si>
    <t>Perú</t>
  </si>
  <si>
    <t>salsa</t>
  </si>
  <si>
    <t>Acelgas</t>
  </si>
  <si>
    <t>Feijão vermelho</t>
  </si>
  <si>
    <t>Maça reineta</t>
  </si>
  <si>
    <t>laranja</t>
  </si>
  <si>
    <t xml:space="preserve"> 400 g</t>
  </si>
  <si>
    <t>Camomila</t>
  </si>
  <si>
    <t>qb</t>
  </si>
  <si>
    <t>manteiga</t>
  </si>
  <si>
    <t>50 g</t>
  </si>
  <si>
    <t>10 g</t>
  </si>
  <si>
    <t>Hortícolas</t>
  </si>
  <si>
    <t>Proteínas (g)</t>
  </si>
  <si>
    <t>0,5 dl</t>
  </si>
  <si>
    <t>Valor calórico total dos nutrientes</t>
  </si>
  <si>
    <t xml:space="preserve">% do valor calórico dos nutrientes </t>
  </si>
  <si>
    <t>100 g</t>
  </si>
  <si>
    <t xml:space="preserve"> +</t>
  </si>
  <si>
    <t>25 g</t>
  </si>
  <si>
    <t>+</t>
  </si>
  <si>
    <t>Fruta</t>
  </si>
  <si>
    <t xml:space="preserve"> + </t>
  </si>
  <si>
    <t>Queijo cabra</t>
  </si>
  <si>
    <t xml:space="preserve">Laticinios </t>
  </si>
  <si>
    <t>coentros</t>
  </si>
  <si>
    <t xml:space="preserve">qb </t>
  </si>
  <si>
    <t>Valor económico</t>
  </si>
  <si>
    <t xml:space="preserve"> 1 colher de sopa</t>
  </si>
  <si>
    <r>
      <t>pescada- branca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Merluccius merluccius</t>
    </r>
  </si>
  <si>
    <t>Valor económico refeição 4 alunos</t>
  </si>
  <si>
    <t>Valor económico refeição por aluno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</si>
</sst>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0" xfId="0" applyFont="1" applyAlignment="1">
      <alignment horizontal="center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165" fontId="0" fillId="0" borderId="5" xfId="0" applyNumberForma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B1" workbookViewId="0">
      <selection activeCell="L24" sqref="L24"/>
    </sheetView>
  </sheetViews>
  <sheetFormatPr defaultRowHeight="15" x14ac:dyDescent="0.25"/>
  <cols>
    <col min="1" max="1" width="31.85546875" bestFit="1" customWidth="1"/>
    <col min="2" max="2" width="15.5703125" bestFit="1" customWidth="1"/>
    <col min="3" max="3" width="22.7109375" style="1" bestFit="1" customWidth="1"/>
    <col min="4" max="4" width="20.28515625" style="1" bestFit="1" customWidth="1"/>
    <col min="5" max="5" width="15.85546875" style="1" bestFit="1" customWidth="1"/>
    <col min="6" max="7" width="9.140625" style="1"/>
    <col min="8" max="8" width="9.85546875" style="1" bestFit="1" customWidth="1"/>
    <col min="9" max="9" width="12.5703125" style="1" bestFit="1" customWidth="1"/>
    <col min="10" max="10" width="9.140625" style="1"/>
    <col min="11" max="11" width="29.28515625" bestFit="1" customWidth="1"/>
    <col min="12" max="12" width="16" bestFit="1" customWidth="1"/>
    <col min="13" max="13" width="33.140625" bestFit="1" customWidth="1"/>
  </cols>
  <sheetData>
    <row r="1" spans="1:12" x14ac:dyDescent="0.25">
      <c r="A1" s="2"/>
      <c r="B1" s="2"/>
      <c r="C1" s="20" t="s">
        <v>14</v>
      </c>
      <c r="D1" s="20"/>
      <c r="E1" s="20"/>
      <c r="F1" s="20"/>
      <c r="G1" s="20"/>
      <c r="H1" s="20"/>
      <c r="I1" s="20"/>
      <c r="J1" s="20"/>
    </row>
    <row r="2" spans="1:12" x14ac:dyDescent="0.25">
      <c r="A2" s="2"/>
      <c r="B2" s="2"/>
      <c r="C2" s="20" t="s">
        <v>25</v>
      </c>
      <c r="D2" s="20" t="s">
        <v>8</v>
      </c>
      <c r="E2" s="20" t="s">
        <v>2</v>
      </c>
      <c r="F2" s="20"/>
      <c r="G2" s="20"/>
      <c r="H2" s="20"/>
      <c r="I2" s="20"/>
      <c r="J2" s="20"/>
    </row>
    <row r="3" spans="1:12" ht="15.75" thickBot="1" x14ac:dyDescent="0.3">
      <c r="A3" s="2"/>
      <c r="B3" s="2"/>
      <c r="C3" s="20"/>
      <c r="D3" s="20"/>
      <c r="E3" s="3" t="s">
        <v>70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41</v>
      </c>
      <c r="K3" s="3" t="s">
        <v>42</v>
      </c>
      <c r="L3" s="16" t="s">
        <v>84</v>
      </c>
    </row>
    <row r="4" spans="1:12" ht="16.5" thickTop="1" thickBot="1" x14ac:dyDescent="0.3">
      <c r="A4" s="21" t="s">
        <v>0</v>
      </c>
      <c r="B4" s="8" t="s">
        <v>1</v>
      </c>
      <c r="C4" s="9" t="s">
        <v>26</v>
      </c>
      <c r="D4" s="9">
        <v>123</v>
      </c>
      <c r="E4" s="9">
        <v>2.79</v>
      </c>
      <c r="F4" s="9">
        <v>0.72</v>
      </c>
      <c r="G4" s="9">
        <v>28.74</v>
      </c>
      <c r="H4" s="10" t="s">
        <v>75</v>
      </c>
      <c r="I4" s="10" t="s">
        <v>75</v>
      </c>
      <c r="J4" s="9">
        <v>8.6999999999999993</v>
      </c>
      <c r="K4" s="11" t="s">
        <v>69</v>
      </c>
      <c r="L4" s="17">
        <v>0.2</v>
      </c>
    </row>
    <row r="5" spans="1:12" ht="16.5" thickTop="1" thickBot="1" x14ac:dyDescent="0.3">
      <c r="A5" s="21"/>
      <c r="B5" s="8" t="s">
        <v>9</v>
      </c>
      <c r="C5" s="9" t="s">
        <v>27</v>
      </c>
      <c r="D5" s="9">
        <v>80</v>
      </c>
      <c r="E5" s="9">
        <v>5.76</v>
      </c>
      <c r="F5" s="9">
        <v>0.84</v>
      </c>
      <c r="G5" s="9">
        <v>7.36</v>
      </c>
      <c r="H5" s="10" t="s">
        <v>75</v>
      </c>
      <c r="I5" s="10" t="s">
        <v>75</v>
      </c>
      <c r="J5" s="9">
        <v>4.5999999999999996</v>
      </c>
      <c r="K5" s="11" t="s">
        <v>69</v>
      </c>
      <c r="L5" s="17">
        <v>0</v>
      </c>
    </row>
    <row r="6" spans="1:12" ht="16.5" thickTop="1" thickBot="1" x14ac:dyDescent="0.3">
      <c r="A6" s="21"/>
      <c r="B6" s="8" t="s">
        <v>10</v>
      </c>
      <c r="C6" s="9" t="s">
        <v>74</v>
      </c>
      <c r="D6" s="9">
        <v>42</v>
      </c>
      <c r="E6" s="9">
        <v>0.92</v>
      </c>
      <c r="F6" s="9">
        <v>0.08</v>
      </c>
      <c r="G6" s="9">
        <v>10.11</v>
      </c>
      <c r="H6" s="10" t="s">
        <v>75</v>
      </c>
      <c r="I6" s="10" t="s">
        <v>75</v>
      </c>
      <c r="J6" s="9">
        <v>1.75</v>
      </c>
      <c r="K6" s="11" t="s">
        <v>69</v>
      </c>
      <c r="L6" s="17">
        <v>0.08</v>
      </c>
    </row>
    <row r="7" spans="1:12" ht="16.5" thickTop="1" thickBot="1" x14ac:dyDescent="0.3">
      <c r="A7" s="21"/>
      <c r="B7" s="8" t="s">
        <v>11</v>
      </c>
      <c r="C7" s="9" t="s">
        <v>28</v>
      </c>
      <c r="D7" s="9">
        <v>13</v>
      </c>
      <c r="E7" s="9">
        <v>0.56999999999999995</v>
      </c>
      <c r="F7" s="9">
        <v>0.04</v>
      </c>
      <c r="G7" s="9">
        <v>2.98</v>
      </c>
      <c r="H7" s="10" t="s">
        <v>75</v>
      </c>
      <c r="I7" s="10" t="s">
        <v>75</v>
      </c>
      <c r="J7" s="9">
        <v>0.2</v>
      </c>
      <c r="K7" s="11" t="s">
        <v>69</v>
      </c>
      <c r="L7" s="17">
        <v>0.12</v>
      </c>
    </row>
    <row r="8" spans="1:12" ht="16.5" thickTop="1" thickBot="1" x14ac:dyDescent="0.3">
      <c r="A8" s="21"/>
      <c r="B8" s="8" t="s">
        <v>12</v>
      </c>
      <c r="C8" s="9" t="s">
        <v>27</v>
      </c>
      <c r="D8" s="9">
        <v>174</v>
      </c>
      <c r="E8" s="9">
        <f>1.87*2</f>
        <v>3.74</v>
      </c>
      <c r="F8" s="9">
        <v>0.2</v>
      </c>
      <c r="G8" s="9">
        <v>40.26</v>
      </c>
      <c r="H8" s="10" t="s">
        <v>75</v>
      </c>
      <c r="I8" s="10" t="s">
        <v>75</v>
      </c>
      <c r="J8" s="9">
        <v>4</v>
      </c>
      <c r="K8" s="11" t="s">
        <v>43</v>
      </c>
      <c r="L8" s="17">
        <v>0.11</v>
      </c>
    </row>
    <row r="9" spans="1:12" ht="16.5" thickTop="1" thickBot="1" x14ac:dyDescent="0.3">
      <c r="A9" s="21"/>
      <c r="B9" s="8" t="s">
        <v>15</v>
      </c>
      <c r="C9" s="9" t="s">
        <v>71</v>
      </c>
      <c r="D9" s="9">
        <v>417</v>
      </c>
      <c r="E9" s="9"/>
      <c r="F9" s="9">
        <v>48</v>
      </c>
      <c r="G9" s="9"/>
      <c r="H9" s="10"/>
      <c r="I9" s="10"/>
      <c r="J9" s="9"/>
      <c r="K9" s="11" t="s">
        <v>44</v>
      </c>
      <c r="L9" s="17">
        <v>0.13</v>
      </c>
    </row>
    <row r="10" spans="1:12" ht="16.5" thickTop="1" thickBot="1" x14ac:dyDescent="0.3">
      <c r="A10" s="21" t="s">
        <v>13</v>
      </c>
      <c r="B10" s="12" t="s">
        <v>50</v>
      </c>
      <c r="C10" s="9">
        <v>300</v>
      </c>
      <c r="D10" s="9">
        <v>387</v>
      </c>
      <c r="E10" s="9">
        <v>7.98</v>
      </c>
      <c r="F10" s="9">
        <v>0.84</v>
      </c>
      <c r="G10" s="9">
        <v>56</v>
      </c>
      <c r="H10" s="10" t="s">
        <v>75</v>
      </c>
      <c r="I10" s="10" t="s">
        <v>75</v>
      </c>
      <c r="J10" s="9">
        <v>0.8</v>
      </c>
      <c r="K10" s="11" t="s">
        <v>43</v>
      </c>
      <c r="L10" s="17">
        <v>0.22</v>
      </c>
    </row>
    <row r="11" spans="1:12" ht="16.5" thickTop="1" thickBot="1" x14ac:dyDescent="0.3">
      <c r="A11" s="21"/>
      <c r="B11" s="12" t="s">
        <v>51</v>
      </c>
      <c r="C11" s="9" t="s">
        <v>67</v>
      </c>
      <c r="D11" s="9">
        <v>50</v>
      </c>
      <c r="E11" s="9">
        <v>2.5</v>
      </c>
      <c r="F11" s="9">
        <v>1.3</v>
      </c>
      <c r="G11" s="9">
        <v>8</v>
      </c>
      <c r="H11" s="10" t="s">
        <v>75</v>
      </c>
      <c r="I11" s="10" t="s">
        <v>75</v>
      </c>
      <c r="J11" s="9"/>
      <c r="K11" s="11" t="s">
        <v>49</v>
      </c>
      <c r="L11" s="17">
        <v>0.6</v>
      </c>
    </row>
    <row r="12" spans="1:12" ht="41.25" thickTop="1" thickBot="1" x14ac:dyDescent="0.3">
      <c r="A12" s="21"/>
      <c r="B12" s="18" t="s">
        <v>86</v>
      </c>
      <c r="C12" s="9" t="s">
        <v>63</v>
      </c>
      <c r="D12" s="9">
        <v>448</v>
      </c>
      <c r="E12" s="9">
        <v>96.96</v>
      </c>
      <c r="F12" s="9">
        <v>3.72</v>
      </c>
      <c r="G12" s="9"/>
      <c r="H12" s="10" t="s">
        <v>75</v>
      </c>
      <c r="I12" s="10" t="s">
        <v>75</v>
      </c>
      <c r="J12" s="9"/>
      <c r="K12" s="11" t="s">
        <v>45</v>
      </c>
      <c r="L12" s="17">
        <v>3.99</v>
      </c>
    </row>
    <row r="13" spans="1:12" ht="16.5" thickTop="1" thickBot="1" x14ac:dyDescent="0.3">
      <c r="A13" s="21"/>
      <c r="B13" s="8" t="s">
        <v>16</v>
      </c>
      <c r="C13" s="9" t="s">
        <v>17</v>
      </c>
      <c r="D13" s="9">
        <v>455</v>
      </c>
      <c r="E13" s="9">
        <v>12.91</v>
      </c>
      <c r="F13" s="9">
        <v>1.22</v>
      </c>
      <c r="G13" s="9">
        <v>95.39</v>
      </c>
      <c r="H13" s="10"/>
      <c r="I13" s="10"/>
      <c r="J13" s="9"/>
      <c r="K13" s="11" t="s">
        <v>43</v>
      </c>
      <c r="L13" s="17">
        <v>0.06</v>
      </c>
    </row>
    <row r="14" spans="1:12" ht="16.5" thickTop="1" thickBot="1" x14ac:dyDescent="0.3">
      <c r="A14" s="21"/>
      <c r="B14" s="8" t="s">
        <v>18</v>
      </c>
      <c r="C14" s="9" t="s">
        <v>19</v>
      </c>
      <c r="D14" s="9">
        <v>65</v>
      </c>
      <c r="E14" s="9">
        <v>5.54</v>
      </c>
      <c r="F14" s="9">
        <v>4.37</v>
      </c>
      <c r="G14" s="9">
        <v>0.34</v>
      </c>
      <c r="H14" s="10" t="s">
        <v>75</v>
      </c>
      <c r="I14" s="10" t="s">
        <v>75</v>
      </c>
      <c r="J14" s="9"/>
      <c r="K14" s="11" t="s">
        <v>45</v>
      </c>
      <c r="L14" s="17">
        <v>0.2</v>
      </c>
    </row>
    <row r="15" spans="1:12" ht="16.5" thickTop="1" thickBot="1" x14ac:dyDescent="0.3">
      <c r="A15" s="21"/>
      <c r="B15" s="8" t="s">
        <v>29</v>
      </c>
      <c r="C15" s="9" t="s">
        <v>17</v>
      </c>
      <c r="D15" s="9">
        <f>48*2</f>
        <v>96</v>
      </c>
      <c r="E15" s="9">
        <v>6.6</v>
      </c>
      <c r="F15" s="9">
        <v>3.2</v>
      </c>
      <c r="G15" s="9">
        <v>10.199999999999999</v>
      </c>
      <c r="H15" s="10" t="s">
        <v>75</v>
      </c>
      <c r="I15" s="10" t="s">
        <v>75</v>
      </c>
      <c r="J15" s="9"/>
      <c r="K15" s="11" t="s">
        <v>46</v>
      </c>
      <c r="L15" s="17">
        <v>0.24</v>
      </c>
    </row>
    <row r="16" spans="1:12" ht="16.5" thickTop="1" thickBot="1" x14ac:dyDescent="0.3">
      <c r="A16" s="21"/>
      <c r="B16" s="8" t="s">
        <v>35</v>
      </c>
      <c r="C16" s="9" t="s">
        <v>27</v>
      </c>
      <c r="D16" s="9">
        <v>32</v>
      </c>
      <c r="E16" s="9">
        <v>2.42</v>
      </c>
      <c r="F16" s="9">
        <v>0.36</v>
      </c>
      <c r="G16" s="9">
        <v>6.7</v>
      </c>
      <c r="H16" s="10" t="s">
        <v>75</v>
      </c>
      <c r="I16" s="10" t="s">
        <v>75</v>
      </c>
      <c r="J16" s="9">
        <v>2.2000000000000002</v>
      </c>
      <c r="K16" s="11" t="s">
        <v>69</v>
      </c>
      <c r="L16" s="17">
        <v>0.2</v>
      </c>
    </row>
    <row r="17" spans="1:13" ht="16.5" thickTop="1" thickBot="1" x14ac:dyDescent="0.3">
      <c r="A17" s="21"/>
      <c r="B17" s="8" t="s">
        <v>36</v>
      </c>
      <c r="C17" s="9" t="s">
        <v>27</v>
      </c>
      <c r="D17" s="9">
        <v>48</v>
      </c>
      <c r="E17" s="9">
        <v>2.02</v>
      </c>
      <c r="F17" s="9">
        <v>0.38</v>
      </c>
      <c r="G17" s="9">
        <v>11.4</v>
      </c>
      <c r="H17" s="10" t="s">
        <v>75</v>
      </c>
      <c r="I17" s="10" t="s">
        <v>75</v>
      </c>
      <c r="J17" s="9">
        <v>6.8</v>
      </c>
      <c r="K17" s="11" t="s">
        <v>69</v>
      </c>
      <c r="L17" s="17">
        <v>0.4</v>
      </c>
    </row>
    <row r="18" spans="1:13" ht="16.5" thickTop="1" thickBot="1" x14ac:dyDescent="0.3">
      <c r="A18" s="21"/>
      <c r="B18" s="8" t="s">
        <v>37</v>
      </c>
      <c r="C18" s="9" t="s">
        <v>27</v>
      </c>
      <c r="D18" s="9">
        <v>88</v>
      </c>
      <c r="E18" s="9">
        <f>1.08*4</f>
        <v>4.32</v>
      </c>
      <c r="F18" s="9">
        <v>1</v>
      </c>
      <c r="G18" s="9">
        <f>4.82*4</f>
        <v>19.28</v>
      </c>
      <c r="H18" s="10" t="s">
        <v>75</v>
      </c>
      <c r="I18" s="10" t="s">
        <v>75</v>
      </c>
      <c r="J18" s="9">
        <v>6</v>
      </c>
      <c r="K18" s="11" t="s">
        <v>69</v>
      </c>
      <c r="L18" s="17">
        <v>0.99</v>
      </c>
    </row>
    <row r="19" spans="1:13" ht="16.5" thickTop="1" thickBot="1" x14ac:dyDescent="0.3">
      <c r="A19" s="21" t="s">
        <v>38</v>
      </c>
      <c r="B19" s="8" t="s">
        <v>20</v>
      </c>
      <c r="C19" s="9">
        <v>2</v>
      </c>
      <c r="D19" s="9">
        <v>76</v>
      </c>
      <c r="E19" s="9">
        <f>0.89*2</f>
        <v>1.78</v>
      </c>
      <c r="F19" s="9">
        <v>0.48</v>
      </c>
      <c r="G19" s="9">
        <f>9.35*2</f>
        <v>18.7</v>
      </c>
      <c r="H19" s="10" t="s">
        <v>75</v>
      </c>
      <c r="I19" s="10" t="s">
        <v>75</v>
      </c>
      <c r="J19" s="9">
        <v>3</v>
      </c>
      <c r="K19" s="11" t="s">
        <v>47</v>
      </c>
      <c r="L19" s="17">
        <v>0.4</v>
      </c>
    </row>
    <row r="20" spans="1:13" ht="16.5" thickTop="1" thickBot="1" x14ac:dyDescent="0.3">
      <c r="A20" s="21"/>
      <c r="B20" s="8" t="s">
        <v>21</v>
      </c>
      <c r="C20" s="9" t="s">
        <v>23</v>
      </c>
      <c r="D20" s="9">
        <v>46</v>
      </c>
      <c r="E20" s="9">
        <v>1.1599999999999999</v>
      </c>
      <c r="F20" s="9">
        <v>0.26</v>
      </c>
      <c r="G20" s="9">
        <f>5.63*2</f>
        <v>11.26</v>
      </c>
      <c r="H20" s="10" t="s">
        <v>75</v>
      </c>
      <c r="I20" s="10" t="s">
        <v>75</v>
      </c>
      <c r="J20" s="9">
        <v>1.2</v>
      </c>
      <c r="K20" s="11" t="s">
        <v>47</v>
      </c>
      <c r="L20" s="17">
        <v>0.32</v>
      </c>
    </row>
    <row r="21" spans="1:13" ht="16.5" thickTop="1" thickBot="1" x14ac:dyDescent="0.3">
      <c r="A21" s="21"/>
      <c r="B21" s="8" t="s">
        <v>22</v>
      </c>
      <c r="C21" s="9" t="s">
        <v>24</v>
      </c>
      <c r="D21" s="9">
        <f>63*1.5</f>
        <v>94.5</v>
      </c>
      <c r="E21" s="9">
        <f>1.06*1.5</f>
        <v>1.59</v>
      </c>
      <c r="F21" s="9">
        <v>0.3</v>
      </c>
      <c r="G21" s="9">
        <f>16.01*1.5</f>
        <v>24.015000000000001</v>
      </c>
      <c r="H21" s="10" t="s">
        <v>75</v>
      </c>
      <c r="I21" s="10" t="s">
        <v>75</v>
      </c>
      <c r="J21" s="9">
        <f>2.1*1.5</f>
        <v>3.1500000000000004</v>
      </c>
      <c r="K21" s="11" t="s">
        <v>47</v>
      </c>
      <c r="L21" s="17">
        <v>0.6</v>
      </c>
    </row>
    <row r="22" spans="1:13" ht="16.5" thickTop="1" thickBot="1" x14ac:dyDescent="0.3">
      <c r="A22" s="21"/>
      <c r="B22" s="8" t="s">
        <v>33</v>
      </c>
      <c r="C22" s="9">
        <v>3</v>
      </c>
      <c r="D22" s="9">
        <f>3*17</f>
        <v>51</v>
      </c>
      <c r="E22" s="9">
        <f>3.6*3</f>
        <v>10.8</v>
      </c>
      <c r="F22" s="9">
        <f>0.06*3</f>
        <v>0.18</v>
      </c>
      <c r="G22" s="9">
        <f>3*0.24</f>
        <v>0.72</v>
      </c>
      <c r="H22" s="9"/>
      <c r="I22" s="9"/>
      <c r="J22" s="9"/>
      <c r="K22" s="11" t="s">
        <v>45</v>
      </c>
      <c r="L22" s="17">
        <v>0.6</v>
      </c>
    </row>
    <row r="23" spans="1:13" ht="16.5" thickTop="1" thickBot="1" x14ac:dyDescent="0.3">
      <c r="A23" s="21"/>
      <c r="B23" s="8" t="s">
        <v>34</v>
      </c>
      <c r="C23" s="9" t="s">
        <v>76</v>
      </c>
      <c r="D23" s="9">
        <v>96.5</v>
      </c>
      <c r="E23" s="9"/>
      <c r="F23" s="9"/>
      <c r="G23" s="9">
        <v>24.12</v>
      </c>
      <c r="H23" s="9"/>
      <c r="I23" s="9"/>
      <c r="J23" s="9"/>
      <c r="K23" s="11"/>
      <c r="L23" s="17">
        <v>0.03</v>
      </c>
    </row>
    <row r="24" spans="1:13" ht="16.5" thickTop="1" thickBot="1" x14ac:dyDescent="0.3">
      <c r="A24" s="21" t="s">
        <v>39</v>
      </c>
      <c r="B24" s="8" t="s">
        <v>30</v>
      </c>
      <c r="C24" s="9" t="s">
        <v>32</v>
      </c>
      <c r="D24" s="9">
        <v>8</v>
      </c>
      <c r="E24" s="9">
        <f>0.47*4</f>
        <v>1.88</v>
      </c>
      <c r="F24" s="9"/>
      <c r="G24" s="9"/>
      <c r="H24" s="10" t="s">
        <v>75</v>
      </c>
      <c r="I24" s="10" t="s">
        <v>75</v>
      </c>
      <c r="J24" s="9"/>
      <c r="K24" s="11" t="s">
        <v>69</v>
      </c>
      <c r="L24" s="17">
        <v>0</v>
      </c>
    </row>
    <row r="25" spans="1:13" ht="16.5" thickTop="1" thickBot="1" x14ac:dyDescent="0.3">
      <c r="A25" s="21"/>
      <c r="B25" s="8" t="s">
        <v>31</v>
      </c>
      <c r="C25" s="9">
        <v>2</v>
      </c>
      <c r="D25" s="9">
        <v>9</v>
      </c>
      <c r="E25" s="9">
        <f>0.47*4</f>
        <v>1.88</v>
      </c>
      <c r="F25" s="9"/>
      <c r="G25" s="9"/>
      <c r="H25" s="9"/>
      <c r="I25" s="9"/>
      <c r="J25" s="9"/>
      <c r="K25" s="11" t="s">
        <v>47</v>
      </c>
      <c r="L25" s="17">
        <v>0.14000000000000001</v>
      </c>
    </row>
    <row r="26" spans="1:13" ht="15.75" thickTop="1" x14ac:dyDescent="0.25">
      <c r="A26" s="2" t="s">
        <v>48</v>
      </c>
      <c r="D26" s="7">
        <f t="shared" ref="D26:J26" si="0">SUM(D4:D25)</f>
        <v>2899</v>
      </c>
      <c r="E26" s="1">
        <f t="shared" si="0"/>
        <v>174.11999999999998</v>
      </c>
      <c r="F26" s="1">
        <f t="shared" si="0"/>
        <v>67.490000000000009</v>
      </c>
      <c r="G26" s="1">
        <f t="shared" si="0"/>
        <v>375.57499999999999</v>
      </c>
      <c r="H26" s="1">
        <f t="shared" si="0"/>
        <v>0</v>
      </c>
      <c r="I26" s="1">
        <f t="shared" si="0"/>
        <v>0</v>
      </c>
      <c r="J26" s="1">
        <f t="shared" si="0"/>
        <v>42.4</v>
      </c>
      <c r="K26" s="1"/>
      <c r="L26" s="17">
        <f>SUM(L4:L25)</f>
        <v>9.6300000000000008</v>
      </c>
      <c r="M26" s="11" t="s">
        <v>87</v>
      </c>
    </row>
    <row r="27" spans="1:13" x14ac:dyDescent="0.25">
      <c r="A27" s="2" t="s">
        <v>72</v>
      </c>
      <c r="E27" s="1">
        <f>E26*4</f>
        <v>696.4799999999999</v>
      </c>
      <c r="F27" s="1">
        <f>F26*9</f>
        <v>607.41000000000008</v>
      </c>
      <c r="G27" s="1">
        <f t="shared" ref="G27" si="1">G26*4</f>
        <v>1502.3</v>
      </c>
      <c r="L27" s="17">
        <f>L26/4</f>
        <v>2.4075000000000002</v>
      </c>
      <c r="M27" s="11" t="s">
        <v>88</v>
      </c>
    </row>
    <row r="28" spans="1:13" x14ac:dyDescent="0.25">
      <c r="A28" s="2" t="s">
        <v>73</v>
      </c>
      <c r="E28" s="5">
        <f>E27/D26</f>
        <v>0.24024836150396686</v>
      </c>
      <c r="F28" s="5">
        <f>F27/D26</f>
        <v>0.20952397378406351</v>
      </c>
      <c r="G28" s="5">
        <f>G27/D26</f>
        <v>0.51821317695757152</v>
      </c>
    </row>
    <row r="31" spans="1:13" x14ac:dyDescent="0.25">
      <c r="D31" s="5"/>
      <c r="E31" s="5"/>
      <c r="F31" s="5"/>
      <c r="G31" s="5"/>
      <c r="H31" s="5"/>
      <c r="I31" s="5"/>
      <c r="J31" s="5"/>
    </row>
    <row r="33" spans="4:10" x14ac:dyDescent="0.25">
      <c r="D33" s="5"/>
      <c r="E33" s="5"/>
      <c r="F33" s="5"/>
      <c r="G33" s="5"/>
      <c r="H33" s="5"/>
      <c r="I33" s="5"/>
      <c r="J33" s="5"/>
    </row>
    <row r="37" spans="4:10" x14ac:dyDescent="0.25">
      <c r="D37" s="4"/>
      <c r="E37" s="4"/>
      <c r="F37" s="4"/>
      <c r="G37" s="4"/>
      <c r="H37" s="4"/>
      <c r="I37" s="4"/>
      <c r="J37" s="4"/>
    </row>
    <row r="39" spans="4:10" x14ac:dyDescent="0.25">
      <c r="D39" s="5"/>
      <c r="E39" s="5"/>
      <c r="F39" s="5"/>
      <c r="G39" s="5"/>
    </row>
    <row r="41" spans="4:10" x14ac:dyDescent="0.25">
      <c r="D41" s="5"/>
      <c r="E41" s="5"/>
      <c r="F41" s="5"/>
      <c r="G41" s="5"/>
    </row>
    <row r="43" spans="4:10" x14ac:dyDescent="0.25">
      <c r="D43" s="5"/>
      <c r="E43" s="5"/>
      <c r="F43" s="5"/>
      <c r="G43" s="5"/>
      <c r="H43" s="5"/>
      <c r="I43" s="5"/>
      <c r="J43" s="5"/>
    </row>
  </sheetData>
  <autoFilter ref="A1:K2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C1:J1"/>
    <mergeCell ref="A4:A9"/>
    <mergeCell ref="A19:A23"/>
    <mergeCell ref="A24:A25"/>
    <mergeCell ref="E2:J2"/>
    <mergeCell ref="C2:C3"/>
    <mergeCell ref="D2:D3"/>
    <mergeCell ref="A10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D1" workbookViewId="0">
      <selection activeCell="L26" sqref="L26"/>
    </sheetView>
  </sheetViews>
  <sheetFormatPr defaultRowHeight="15" x14ac:dyDescent="0.25"/>
  <cols>
    <col min="1" max="1" width="16" customWidth="1"/>
    <col min="2" max="2" width="15.5703125" bestFit="1" customWidth="1"/>
    <col min="3" max="3" width="17.5703125" bestFit="1" customWidth="1"/>
    <col min="4" max="4" width="20.28515625" bestFit="1" customWidth="1"/>
    <col min="8" max="8" width="9.85546875" bestFit="1" customWidth="1"/>
    <col min="9" max="9" width="12.5703125" bestFit="1" customWidth="1"/>
    <col min="10" max="10" width="6.28515625" bestFit="1" customWidth="1"/>
    <col min="11" max="11" width="29.28515625" bestFit="1" customWidth="1"/>
    <col min="12" max="12" width="16" bestFit="1" customWidth="1"/>
    <col min="13" max="13" width="34.42578125" bestFit="1" customWidth="1"/>
  </cols>
  <sheetData>
    <row r="1" spans="1:12" x14ac:dyDescent="0.25">
      <c r="A1" s="2"/>
      <c r="B1" s="2"/>
      <c r="C1" s="20" t="s">
        <v>40</v>
      </c>
      <c r="D1" s="20"/>
      <c r="E1" s="20"/>
      <c r="F1" s="20"/>
      <c r="G1" s="20"/>
      <c r="H1" s="20"/>
      <c r="I1" s="20"/>
      <c r="J1" s="20"/>
    </row>
    <row r="2" spans="1:12" x14ac:dyDescent="0.25">
      <c r="A2" s="2"/>
      <c r="B2" s="2"/>
      <c r="C2" s="20" t="s">
        <v>25</v>
      </c>
      <c r="D2" s="20" t="s">
        <v>8</v>
      </c>
      <c r="E2" s="20" t="s">
        <v>2</v>
      </c>
      <c r="F2" s="20"/>
      <c r="G2" s="20"/>
      <c r="H2" s="20"/>
      <c r="I2" s="20"/>
      <c r="J2" s="20"/>
    </row>
    <row r="3" spans="1:12" ht="15.75" thickBot="1" x14ac:dyDescent="0.3">
      <c r="A3" s="2"/>
      <c r="B3" s="2"/>
      <c r="C3" s="20"/>
      <c r="D3" s="20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2" t="s">
        <v>41</v>
      </c>
      <c r="K3" s="7" t="s">
        <v>42</v>
      </c>
      <c r="L3" s="16" t="s">
        <v>84</v>
      </c>
    </row>
    <row r="4" spans="1:12" ht="16.5" thickTop="1" thickBot="1" x14ac:dyDescent="0.3">
      <c r="A4" s="22" t="s">
        <v>0</v>
      </c>
      <c r="B4" s="14" t="s">
        <v>52</v>
      </c>
      <c r="C4" s="9" t="s">
        <v>27</v>
      </c>
      <c r="D4" s="9">
        <v>86</v>
      </c>
      <c r="E4" s="9">
        <v>3.2</v>
      </c>
      <c r="F4" s="9">
        <v>0.34</v>
      </c>
      <c r="G4" s="9">
        <v>19</v>
      </c>
      <c r="H4" s="9" t="s">
        <v>77</v>
      </c>
      <c r="I4" s="9" t="s">
        <v>77</v>
      </c>
      <c r="J4" s="8">
        <v>5.6</v>
      </c>
      <c r="K4" s="11" t="s">
        <v>69</v>
      </c>
      <c r="L4" s="17">
        <v>0.36</v>
      </c>
    </row>
    <row r="5" spans="1:12" ht="16.5" thickTop="1" thickBot="1" x14ac:dyDescent="0.3">
      <c r="A5" s="22"/>
      <c r="B5" s="14" t="s">
        <v>53</v>
      </c>
      <c r="C5" s="9" t="s">
        <v>63</v>
      </c>
      <c r="D5" s="9">
        <v>300</v>
      </c>
      <c r="E5" s="9">
        <v>2.8</v>
      </c>
      <c r="F5" s="9">
        <v>0.8</v>
      </c>
      <c r="G5" s="9">
        <v>65.599999999999994</v>
      </c>
      <c r="H5" s="9" t="s">
        <v>77</v>
      </c>
      <c r="I5" s="9" t="s">
        <v>77</v>
      </c>
      <c r="J5" s="8">
        <v>11.6</v>
      </c>
      <c r="K5" s="11" t="s">
        <v>78</v>
      </c>
      <c r="L5" s="17">
        <v>0.3</v>
      </c>
    </row>
    <row r="6" spans="1:12" ht="16.5" thickTop="1" thickBot="1" x14ac:dyDescent="0.3">
      <c r="A6" s="22"/>
      <c r="B6" s="14" t="s">
        <v>54</v>
      </c>
      <c r="C6" s="9" t="s">
        <v>55</v>
      </c>
      <c r="D6" s="9">
        <v>430</v>
      </c>
      <c r="E6" s="9">
        <v>7.8</v>
      </c>
      <c r="F6" s="9">
        <v>0.2</v>
      </c>
      <c r="G6" s="9">
        <v>100</v>
      </c>
      <c r="H6" s="9" t="s">
        <v>77</v>
      </c>
      <c r="I6" s="9" t="s">
        <v>77</v>
      </c>
      <c r="J6" s="8">
        <v>15</v>
      </c>
      <c r="K6" s="11" t="s">
        <v>43</v>
      </c>
      <c r="L6" s="17">
        <v>0.9</v>
      </c>
    </row>
    <row r="7" spans="1:12" ht="16.5" thickTop="1" thickBot="1" x14ac:dyDescent="0.3">
      <c r="A7" s="22"/>
      <c r="B7" s="14" t="s">
        <v>10</v>
      </c>
      <c r="C7" s="9" t="s">
        <v>74</v>
      </c>
      <c r="D7" s="9">
        <v>42</v>
      </c>
      <c r="E7" s="9">
        <v>0.92</v>
      </c>
      <c r="F7" s="9">
        <v>0.08</v>
      </c>
      <c r="G7" s="9">
        <v>10.11</v>
      </c>
      <c r="H7" s="10" t="s">
        <v>75</v>
      </c>
      <c r="I7" s="10" t="s">
        <v>75</v>
      </c>
      <c r="J7" s="9">
        <v>1.75</v>
      </c>
      <c r="K7" s="11" t="s">
        <v>69</v>
      </c>
      <c r="L7" s="17">
        <v>0.08</v>
      </c>
    </row>
    <row r="8" spans="1:12" ht="16.5" thickTop="1" thickBot="1" x14ac:dyDescent="0.3">
      <c r="A8" s="22"/>
      <c r="B8" s="14" t="s">
        <v>11</v>
      </c>
      <c r="C8" s="9" t="s">
        <v>28</v>
      </c>
      <c r="D8" s="9">
        <v>13</v>
      </c>
      <c r="E8" s="9">
        <v>0.56999999999999995</v>
      </c>
      <c r="F8" s="9">
        <v>0.04</v>
      </c>
      <c r="G8" s="9">
        <v>2.98</v>
      </c>
      <c r="H8" s="10" t="s">
        <v>75</v>
      </c>
      <c r="I8" s="10" t="s">
        <v>75</v>
      </c>
      <c r="J8" s="9">
        <v>0.2</v>
      </c>
      <c r="K8" s="11" t="s">
        <v>69</v>
      </c>
      <c r="L8" s="17">
        <v>0.12</v>
      </c>
    </row>
    <row r="9" spans="1:12" ht="16.5" thickTop="1" thickBot="1" x14ac:dyDescent="0.3">
      <c r="A9" s="22"/>
      <c r="B9" s="14" t="s">
        <v>15</v>
      </c>
      <c r="C9" s="9" t="s">
        <v>71</v>
      </c>
      <c r="D9" s="9">
        <v>417</v>
      </c>
      <c r="E9" s="9"/>
      <c r="F9" s="9">
        <v>48</v>
      </c>
      <c r="G9" s="9"/>
      <c r="H9" s="10"/>
      <c r="I9" s="10"/>
      <c r="J9" s="9"/>
      <c r="K9" s="11" t="s">
        <v>44</v>
      </c>
      <c r="L9" s="17">
        <v>0.13</v>
      </c>
    </row>
    <row r="10" spans="1:12" ht="16.5" thickTop="1" thickBot="1" x14ac:dyDescent="0.3">
      <c r="A10" s="22"/>
      <c r="B10" s="14" t="s">
        <v>80</v>
      </c>
      <c r="C10" s="9" t="s">
        <v>68</v>
      </c>
      <c r="D10" s="9">
        <v>25</v>
      </c>
      <c r="E10" s="9">
        <v>1.65</v>
      </c>
      <c r="F10" s="9">
        <v>2</v>
      </c>
      <c r="G10" s="9">
        <v>0.13</v>
      </c>
      <c r="H10" s="10" t="s">
        <v>75</v>
      </c>
      <c r="I10" s="10" t="s">
        <v>79</v>
      </c>
      <c r="J10" s="9"/>
      <c r="K10" s="11" t="s">
        <v>81</v>
      </c>
      <c r="L10" s="17">
        <v>0.16</v>
      </c>
    </row>
    <row r="11" spans="1:12" ht="16.5" thickTop="1" thickBot="1" x14ac:dyDescent="0.3">
      <c r="A11" s="22" t="s">
        <v>13</v>
      </c>
      <c r="B11" s="14" t="s">
        <v>56</v>
      </c>
      <c r="C11" s="9" t="s">
        <v>74</v>
      </c>
      <c r="D11" s="9">
        <v>180</v>
      </c>
      <c r="E11" s="9">
        <v>28.5</v>
      </c>
      <c r="F11" s="9">
        <v>7.7</v>
      </c>
      <c r="G11" s="9"/>
      <c r="H11" s="9"/>
      <c r="I11" s="9" t="s">
        <v>75</v>
      </c>
      <c r="J11" s="8"/>
      <c r="K11" s="11" t="s">
        <v>45</v>
      </c>
      <c r="L11" s="17">
        <v>0.4</v>
      </c>
    </row>
    <row r="12" spans="1:12" ht="16.5" thickTop="1" thickBot="1" x14ac:dyDescent="0.3">
      <c r="A12" s="22"/>
      <c r="B12" s="14" t="s">
        <v>57</v>
      </c>
      <c r="C12" s="9" t="s">
        <v>55</v>
      </c>
      <c r="D12" s="9">
        <f>104*5</f>
        <v>520</v>
      </c>
      <c r="E12" s="9">
        <f>17*5</f>
        <v>85</v>
      </c>
      <c r="F12" s="9">
        <f>1.66*5</f>
        <v>8.2999999999999989</v>
      </c>
      <c r="G12" s="9">
        <f>4.21*5</f>
        <v>21.05</v>
      </c>
      <c r="H12" s="9"/>
      <c r="I12" s="9" t="s">
        <v>75</v>
      </c>
      <c r="J12" s="8"/>
      <c r="K12" s="11" t="s">
        <v>45</v>
      </c>
      <c r="L12" s="17">
        <v>2.5</v>
      </c>
    </row>
    <row r="13" spans="1:12" ht="16.5" thickTop="1" thickBot="1" x14ac:dyDescent="0.3">
      <c r="A13" s="22"/>
      <c r="B13" s="14" t="s">
        <v>10</v>
      </c>
      <c r="C13" s="9" t="s">
        <v>74</v>
      </c>
      <c r="D13" s="9">
        <v>42</v>
      </c>
      <c r="E13" s="9">
        <v>0.92</v>
      </c>
      <c r="F13" s="9">
        <v>0.08</v>
      </c>
      <c r="G13" s="9">
        <v>10.11</v>
      </c>
      <c r="H13" s="10" t="s">
        <v>75</v>
      </c>
      <c r="I13" s="10" t="s">
        <v>75</v>
      </c>
      <c r="J13" s="9">
        <v>1.75</v>
      </c>
      <c r="K13" s="11" t="s">
        <v>69</v>
      </c>
      <c r="L13" s="17">
        <v>0.08</v>
      </c>
    </row>
    <row r="14" spans="1:12" ht="16.5" thickTop="1" thickBot="1" x14ac:dyDescent="0.3">
      <c r="A14" s="22"/>
      <c r="B14" s="14" t="s">
        <v>11</v>
      </c>
      <c r="C14" s="9" t="s">
        <v>28</v>
      </c>
      <c r="D14" s="9">
        <v>13</v>
      </c>
      <c r="E14" s="9">
        <v>0.56999999999999995</v>
      </c>
      <c r="F14" s="9">
        <v>0.04</v>
      </c>
      <c r="G14" s="9">
        <v>2.98</v>
      </c>
      <c r="H14" s="10" t="s">
        <v>75</v>
      </c>
      <c r="I14" s="10" t="s">
        <v>75</v>
      </c>
      <c r="J14" s="9">
        <v>0.2</v>
      </c>
      <c r="K14" s="11" t="s">
        <v>69</v>
      </c>
      <c r="L14" s="17">
        <v>0.12</v>
      </c>
    </row>
    <row r="15" spans="1:12" ht="16.5" thickTop="1" thickBot="1" x14ac:dyDescent="0.3">
      <c r="A15" s="22"/>
      <c r="B15" s="14" t="s">
        <v>58</v>
      </c>
      <c r="C15" s="9" t="s">
        <v>65</v>
      </c>
      <c r="D15" s="9">
        <v>9</v>
      </c>
      <c r="E15" s="9">
        <v>0.49</v>
      </c>
      <c r="F15" s="9">
        <v>0.05</v>
      </c>
      <c r="G15" s="9">
        <v>2</v>
      </c>
      <c r="H15" s="9" t="s">
        <v>75</v>
      </c>
      <c r="I15" s="9" t="s">
        <v>75</v>
      </c>
      <c r="J15" s="8">
        <v>0.3</v>
      </c>
      <c r="K15" s="11" t="s">
        <v>69</v>
      </c>
      <c r="L15" s="17">
        <v>0</v>
      </c>
    </row>
    <row r="16" spans="1:12" ht="16.5" thickTop="1" thickBot="1" x14ac:dyDescent="0.3">
      <c r="A16" s="22"/>
      <c r="B16" s="14" t="s">
        <v>59</v>
      </c>
      <c r="C16" s="9" t="s">
        <v>32</v>
      </c>
      <c r="D16" s="9">
        <v>14</v>
      </c>
      <c r="E16" s="9">
        <v>1.3</v>
      </c>
      <c r="F16" s="9">
        <v>0.14000000000000001</v>
      </c>
      <c r="G16" s="9">
        <v>2.7</v>
      </c>
      <c r="H16" s="9" t="s">
        <v>75</v>
      </c>
      <c r="I16" s="9" t="s">
        <v>75</v>
      </c>
      <c r="J16" s="8">
        <v>1.2</v>
      </c>
      <c r="K16" s="11" t="s">
        <v>69</v>
      </c>
      <c r="L16" s="17">
        <v>0</v>
      </c>
    </row>
    <row r="17" spans="1:13" ht="16.5" thickTop="1" thickBot="1" x14ac:dyDescent="0.3">
      <c r="A17" s="22"/>
      <c r="B17" s="14" t="s">
        <v>60</v>
      </c>
      <c r="C17" s="9" t="s">
        <v>74</v>
      </c>
      <c r="D17" s="9">
        <v>337</v>
      </c>
      <c r="E17" s="9">
        <v>22.53</v>
      </c>
      <c r="F17" s="9">
        <v>1.06</v>
      </c>
      <c r="G17" s="9">
        <v>61.29</v>
      </c>
      <c r="H17" s="9" t="s">
        <v>75</v>
      </c>
      <c r="I17" s="9" t="s">
        <v>79</v>
      </c>
      <c r="J17" s="8">
        <v>15.2</v>
      </c>
      <c r="K17" s="11" t="s">
        <v>49</v>
      </c>
      <c r="L17" s="17">
        <v>0.13</v>
      </c>
    </row>
    <row r="18" spans="1:13" ht="16.5" thickTop="1" thickBot="1" x14ac:dyDescent="0.3">
      <c r="A18" s="22"/>
      <c r="B18" s="14" t="s">
        <v>82</v>
      </c>
      <c r="C18" s="9" t="s">
        <v>83</v>
      </c>
      <c r="D18" s="9">
        <v>0</v>
      </c>
      <c r="E18" s="9">
        <v>0.02</v>
      </c>
      <c r="F18" s="9">
        <v>0.01</v>
      </c>
      <c r="G18" s="9">
        <v>0.04</v>
      </c>
      <c r="H18" s="9"/>
      <c r="I18" s="9"/>
      <c r="J18" s="8"/>
      <c r="K18" s="11" t="s">
        <v>69</v>
      </c>
      <c r="L18" s="17">
        <v>0.1</v>
      </c>
    </row>
    <row r="19" spans="1:13" ht="16.5" thickTop="1" thickBot="1" x14ac:dyDescent="0.3">
      <c r="A19" s="22"/>
      <c r="B19" s="15" t="s">
        <v>50</v>
      </c>
      <c r="C19" s="9">
        <v>300</v>
      </c>
      <c r="D19" s="9">
        <v>387</v>
      </c>
      <c r="E19" s="9">
        <v>7.98</v>
      </c>
      <c r="F19" s="9">
        <v>0.84</v>
      </c>
      <c r="G19" s="9">
        <v>56</v>
      </c>
      <c r="H19" s="10" t="s">
        <v>75</v>
      </c>
      <c r="I19" s="10" t="s">
        <v>75</v>
      </c>
      <c r="J19" s="9">
        <v>0.8</v>
      </c>
      <c r="K19" s="11" t="s">
        <v>43</v>
      </c>
      <c r="L19" s="17">
        <v>0.22</v>
      </c>
    </row>
    <row r="20" spans="1:13" ht="16.5" thickTop="1" thickBot="1" x14ac:dyDescent="0.3">
      <c r="A20" s="22" t="s">
        <v>38</v>
      </c>
      <c r="B20" s="14" t="s">
        <v>61</v>
      </c>
      <c r="C20" s="9" t="s">
        <v>63</v>
      </c>
      <c r="D20" s="9">
        <v>300</v>
      </c>
      <c r="E20" s="9">
        <v>2.8</v>
      </c>
      <c r="F20" s="9">
        <v>0.8</v>
      </c>
      <c r="G20" s="9">
        <v>65.599999999999994</v>
      </c>
      <c r="H20" s="9" t="s">
        <v>77</v>
      </c>
      <c r="I20" s="9" t="s">
        <v>77</v>
      </c>
      <c r="J20" s="8">
        <v>11.6</v>
      </c>
      <c r="K20" s="11" t="s">
        <v>78</v>
      </c>
      <c r="L20" s="17">
        <v>0.3</v>
      </c>
    </row>
    <row r="21" spans="1:13" ht="16.5" thickTop="1" thickBot="1" x14ac:dyDescent="0.3">
      <c r="A21" s="22"/>
      <c r="B21" s="14" t="s">
        <v>62</v>
      </c>
      <c r="C21" s="9">
        <v>1</v>
      </c>
      <c r="D21" s="9">
        <v>62</v>
      </c>
      <c r="E21" s="9">
        <v>1.23</v>
      </c>
      <c r="F21" s="9">
        <v>0.16</v>
      </c>
      <c r="G21" s="9">
        <v>15.39</v>
      </c>
      <c r="H21" s="9" t="s">
        <v>75</v>
      </c>
      <c r="I21" s="9" t="s">
        <v>75</v>
      </c>
      <c r="J21" s="8">
        <v>3.1</v>
      </c>
      <c r="K21" s="11" t="s">
        <v>78</v>
      </c>
      <c r="L21" s="17">
        <v>0.13</v>
      </c>
    </row>
    <row r="22" spans="1:13" ht="16.5" thickTop="1" thickBot="1" x14ac:dyDescent="0.3">
      <c r="A22" s="22"/>
      <c r="B22" s="14" t="s">
        <v>66</v>
      </c>
      <c r="C22" s="9" t="s">
        <v>68</v>
      </c>
      <c r="D22" s="9">
        <v>51</v>
      </c>
      <c r="E22" s="9">
        <v>0.6</v>
      </c>
      <c r="F22" s="9">
        <v>5.6</v>
      </c>
      <c r="G22" s="9">
        <v>5.0000000000000001E-3</v>
      </c>
      <c r="H22" s="9"/>
      <c r="I22" s="9" t="s">
        <v>75</v>
      </c>
      <c r="J22" s="8"/>
      <c r="K22" s="11" t="s">
        <v>44</v>
      </c>
      <c r="L22" s="17">
        <v>0.04</v>
      </c>
    </row>
    <row r="23" spans="1:13" ht="16.5" thickTop="1" thickBot="1" x14ac:dyDescent="0.3">
      <c r="A23" s="22"/>
      <c r="B23" s="14" t="s">
        <v>34</v>
      </c>
      <c r="C23" s="9" t="s">
        <v>76</v>
      </c>
      <c r="D23" s="9">
        <v>96.5</v>
      </c>
      <c r="E23" s="9"/>
      <c r="F23" s="9"/>
      <c r="G23" s="9">
        <v>24.12</v>
      </c>
      <c r="H23" s="9"/>
      <c r="I23" s="9"/>
      <c r="J23" s="8"/>
      <c r="K23" s="11" t="s">
        <v>43</v>
      </c>
      <c r="L23" s="17">
        <v>0.03</v>
      </c>
    </row>
    <row r="24" spans="1:13" ht="16.5" thickTop="1" thickBot="1" x14ac:dyDescent="0.3">
      <c r="A24" s="22"/>
      <c r="B24" s="14" t="s">
        <v>18</v>
      </c>
      <c r="C24" s="9" t="s">
        <v>19</v>
      </c>
      <c r="D24" s="9">
        <v>65</v>
      </c>
      <c r="E24" s="9">
        <v>5.54</v>
      </c>
      <c r="F24" s="9">
        <v>4.37</v>
      </c>
      <c r="G24" s="9">
        <v>0.34</v>
      </c>
      <c r="H24" s="10" t="s">
        <v>75</v>
      </c>
      <c r="I24" s="10" t="s">
        <v>75</v>
      </c>
      <c r="J24" s="9"/>
      <c r="K24" s="11" t="s">
        <v>45</v>
      </c>
      <c r="L24" s="17">
        <v>0.2</v>
      </c>
    </row>
    <row r="25" spans="1:13" ht="16.5" thickTop="1" thickBot="1" x14ac:dyDescent="0.3">
      <c r="A25" s="13" t="s">
        <v>39</v>
      </c>
      <c r="B25" s="14" t="s">
        <v>64</v>
      </c>
      <c r="C25" s="9" t="s">
        <v>85</v>
      </c>
      <c r="D25" s="9"/>
      <c r="E25" s="9"/>
      <c r="F25" s="9"/>
      <c r="G25" s="9"/>
      <c r="H25" s="9"/>
      <c r="I25" s="9"/>
      <c r="J25" s="8"/>
      <c r="K25" s="11" t="s">
        <v>69</v>
      </c>
      <c r="L25" s="19">
        <v>2.3E-2</v>
      </c>
    </row>
    <row r="26" spans="1:13" ht="15.75" thickTop="1" x14ac:dyDescent="0.25">
      <c r="A26" s="2" t="s">
        <v>48</v>
      </c>
      <c r="B26" s="2"/>
      <c r="C26" s="1"/>
      <c r="D26" s="7">
        <f t="shared" ref="D26:J26" si="0">SUM(D3:D25)</f>
        <v>3389.5</v>
      </c>
      <c r="E26" s="1">
        <f t="shared" si="0"/>
        <v>174.42</v>
      </c>
      <c r="F26" s="1">
        <f t="shared" si="0"/>
        <v>80.610000000000014</v>
      </c>
      <c r="G26" s="1">
        <f t="shared" si="0"/>
        <v>459.44499999999988</v>
      </c>
      <c r="H26" s="1">
        <f t="shared" si="0"/>
        <v>0</v>
      </c>
      <c r="I26" s="1">
        <f t="shared" si="0"/>
        <v>0</v>
      </c>
      <c r="J26" s="1">
        <f t="shared" si="0"/>
        <v>68.3</v>
      </c>
      <c r="L26" s="17">
        <f>SUM(L4:L25)</f>
        <v>6.3229999999999995</v>
      </c>
      <c r="M26" s="11" t="s">
        <v>87</v>
      </c>
    </row>
    <row r="27" spans="1:13" x14ac:dyDescent="0.25">
      <c r="A27" s="2" t="s">
        <v>72</v>
      </c>
      <c r="B27" s="2"/>
      <c r="C27" s="1"/>
      <c r="D27" s="1"/>
      <c r="E27" s="1">
        <f>E26*4</f>
        <v>697.68</v>
      </c>
      <c r="F27" s="1">
        <f>F26*9</f>
        <v>725.49000000000012</v>
      </c>
      <c r="G27" s="1">
        <f t="shared" ref="G27" si="1">G26*4</f>
        <v>1837.7799999999995</v>
      </c>
      <c r="H27" s="1"/>
      <c r="I27" s="1"/>
      <c r="J27" s="1"/>
      <c r="L27" s="17">
        <f>L26/4</f>
        <v>1.5807499999999999</v>
      </c>
      <c r="M27" s="11" t="s">
        <v>88</v>
      </c>
    </row>
    <row r="28" spans="1:13" x14ac:dyDescent="0.25">
      <c r="A28" s="2" t="s">
        <v>73</v>
      </c>
      <c r="B28" s="2"/>
      <c r="C28" s="1"/>
      <c r="D28" s="1"/>
      <c r="E28" s="5">
        <f>E27/D26</f>
        <v>0.20583566897772532</v>
      </c>
      <c r="F28" s="5">
        <f>F27/D26</f>
        <v>0.21404041894084677</v>
      </c>
      <c r="G28" s="5">
        <f>G27/D26</f>
        <v>0.54219796430151923</v>
      </c>
      <c r="H28" s="1"/>
      <c r="I28" s="1"/>
      <c r="J28" s="1"/>
    </row>
  </sheetData>
  <mergeCells count="7">
    <mergeCell ref="A20:A24"/>
    <mergeCell ref="C1:J1"/>
    <mergeCell ref="C2:C3"/>
    <mergeCell ref="D2:D3"/>
    <mergeCell ref="E2:J2"/>
    <mergeCell ref="A11:A19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Primave-Verão</vt:lpstr>
      <vt:lpstr>Outono-Inverno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Tavares</dc:creator>
  <cp:lastModifiedBy>Susana Clara das Neves Afonso Tavares</cp:lastModifiedBy>
  <dcterms:created xsi:type="dcterms:W3CDTF">2016-02-24T14:38:44Z</dcterms:created>
  <dcterms:modified xsi:type="dcterms:W3CDTF">2016-03-04T11:26:14Z</dcterms:modified>
</cp:coreProperties>
</file>