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515" activeTab="4"/>
  </bookViews>
  <sheets>
    <sheet name="Linguine de centeio" sheetId="3" r:id="rId1"/>
    <sheet name="hamburguer de couve flor e cous" sheetId="5" r:id="rId2"/>
    <sheet name="mousse de maçã e quark" sheetId="6" r:id="rId3"/>
    <sheet name="sopa fria" sheetId="7" r:id="rId4"/>
    <sheet name="Folha2" sheetId="8" r:id="rId5"/>
    <sheet name="Folha1" sheetId="4" r:id="rId6"/>
  </sheets>
  <calcPr calcId="125725" concurrentCalc="0"/>
</workbook>
</file>

<file path=xl/calcChain.xml><?xml version="1.0" encoding="utf-8"?>
<calcChain xmlns="http://schemas.openxmlformats.org/spreadsheetml/2006/main">
  <c r="E16" i="4"/>
  <c r="E17"/>
  <c r="E18"/>
  <c r="E19"/>
  <c r="E20"/>
  <c r="E21"/>
  <c r="E15"/>
  <c r="N14" i="8"/>
  <c r="F7"/>
  <c r="N7"/>
  <c r="G33" i="7"/>
  <c r="F14" i="8"/>
  <c r="G38" i="5"/>
  <c r="F29"/>
  <c r="F27"/>
  <c r="N21"/>
  <c r="P20"/>
  <c r="P21"/>
  <c r="P22"/>
  <c r="P23"/>
  <c r="P24"/>
  <c r="P25"/>
  <c r="P26"/>
  <c r="P27"/>
  <c r="P28"/>
  <c r="P29"/>
  <c r="P30"/>
  <c r="P31"/>
  <c r="N20"/>
  <c r="N22"/>
  <c r="N23"/>
  <c r="N24"/>
  <c r="N25"/>
  <c r="N26"/>
  <c r="N27"/>
  <c r="N28"/>
  <c r="N29"/>
  <c r="N30"/>
  <c r="N31"/>
  <c r="L20"/>
  <c r="L21"/>
  <c r="L22"/>
  <c r="L23"/>
  <c r="L24"/>
  <c r="L25"/>
  <c r="L26"/>
  <c r="L27"/>
  <c r="L28"/>
  <c r="L29"/>
  <c r="L30"/>
  <c r="L31"/>
  <c r="J20"/>
  <c r="J21"/>
  <c r="J22"/>
  <c r="J23"/>
  <c r="J24"/>
  <c r="J25"/>
  <c r="J26"/>
  <c r="J27"/>
  <c r="J28"/>
  <c r="J29"/>
  <c r="J30"/>
  <c r="J31"/>
  <c r="H20"/>
  <c r="H21"/>
  <c r="H22"/>
  <c r="H23"/>
  <c r="H24"/>
  <c r="H25"/>
  <c r="H26"/>
  <c r="H27"/>
  <c r="H28"/>
  <c r="H29"/>
  <c r="H30"/>
  <c r="H31"/>
  <c r="F20"/>
  <c r="F21"/>
  <c r="F22"/>
  <c r="F23"/>
  <c r="F24"/>
  <c r="F25"/>
  <c r="F26"/>
  <c r="F28"/>
  <c r="F30"/>
  <c r="F31"/>
  <c r="N23" i="6"/>
  <c r="N24"/>
  <c r="N25"/>
  <c r="B2"/>
  <c r="B3"/>
  <c r="P24" i="7"/>
  <c r="P25"/>
  <c r="J24"/>
  <c r="M4"/>
  <c r="M5"/>
  <c r="M6"/>
  <c r="M7"/>
  <c r="M9"/>
  <c r="Q9"/>
  <c r="Q7"/>
  <c r="Q6"/>
  <c r="Q5"/>
  <c r="Q4"/>
  <c r="P17"/>
  <c r="P18"/>
  <c r="P19"/>
  <c r="P20"/>
  <c r="P21"/>
  <c r="P22"/>
  <c r="P23"/>
  <c r="P26"/>
  <c r="O26"/>
  <c r="N17"/>
  <c r="N18"/>
  <c r="N19"/>
  <c r="N20"/>
  <c r="N21"/>
  <c r="N22"/>
  <c r="N23"/>
  <c r="N24"/>
  <c r="N25"/>
  <c r="N26"/>
  <c r="M26"/>
  <c r="L17"/>
  <c r="L18"/>
  <c r="L19"/>
  <c r="L20"/>
  <c r="L21"/>
  <c r="L22"/>
  <c r="L23"/>
  <c r="L24"/>
  <c r="L25"/>
  <c r="L26"/>
  <c r="K26"/>
  <c r="J17"/>
  <c r="J18"/>
  <c r="J19"/>
  <c r="J20"/>
  <c r="J21"/>
  <c r="J22"/>
  <c r="J23"/>
  <c r="J25"/>
  <c r="J26"/>
  <c r="I26"/>
  <c r="H17"/>
  <c r="H18"/>
  <c r="H19"/>
  <c r="H20"/>
  <c r="H21"/>
  <c r="H22"/>
  <c r="H23"/>
  <c r="H24"/>
  <c r="H25"/>
  <c r="H26"/>
  <c r="G26"/>
  <c r="F17"/>
  <c r="F18"/>
  <c r="F19"/>
  <c r="F20"/>
  <c r="F21"/>
  <c r="F22"/>
  <c r="F23"/>
  <c r="F24"/>
  <c r="F25"/>
  <c r="F26"/>
  <c r="E26"/>
  <c r="C10"/>
  <c r="C9"/>
  <c r="C8"/>
  <c r="C7"/>
  <c r="C6"/>
  <c r="C5"/>
  <c r="C4"/>
  <c r="C3"/>
  <c r="C2"/>
  <c r="C3" i="6"/>
  <c r="C4"/>
  <c r="C5"/>
  <c r="C6"/>
  <c r="C7"/>
  <c r="C8"/>
  <c r="C9"/>
  <c r="C10"/>
  <c r="C2"/>
  <c r="P17"/>
  <c r="P18"/>
  <c r="P19"/>
  <c r="P21"/>
  <c r="P22"/>
  <c r="P23"/>
  <c r="P24"/>
  <c r="P25"/>
  <c r="P26"/>
  <c r="O26"/>
  <c r="N17"/>
  <c r="N18"/>
  <c r="N19"/>
  <c r="N21"/>
  <c r="N22"/>
  <c r="N26"/>
  <c r="M26"/>
  <c r="L17"/>
  <c r="L18"/>
  <c r="L19"/>
  <c r="L21"/>
  <c r="L22"/>
  <c r="L23"/>
  <c r="L24"/>
  <c r="L25"/>
  <c r="L26"/>
  <c r="K26"/>
  <c r="J17"/>
  <c r="J18"/>
  <c r="J19"/>
  <c r="J21"/>
  <c r="J22"/>
  <c r="J23"/>
  <c r="J24"/>
  <c r="J25"/>
  <c r="J26"/>
  <c r="I26"/>
  <c r="H17"/>
  <c r="H18"/>
  <c r="H19"/>
  <c r="H21"/>
  <c r="H22"/>
  <c r="H23"/>
  <c r="H24"/>
  <c r="H25"/>
  <c r="H26"/>
  <c r="G26"/>
  <c r="F17"/>
  <c r="F18"/>
  <c r="F19"/>
  <c r="F21"/>
  <c r="F22"/>
  <c r="F23"/>
  <c r="F24"/>
  <c r="F25"/>
  <c r="F26"/>
  <c r="E26"/>
  <c r="F19" i="5"/>
  <c r="C3"/>
  <c r="C4"/>
  <c r="C5"/>
  <c r="C6"/>
  <c r="C7"/>
  <c r="C8"/>
  <c r="C9"/>
  <c r="C10"/>
  <c r="C11"/>
  <c r="C12"/>
  <c r="C13"/>
  <c r="C14"/>
  <c r="C2"/>
  <c r="C2" i="3"/>
  <c r="C3"/>
  <c r="C4"/>
  <c r="C5"/>
  <c r="C6"/>
  <c r="C7"/>
  <c r="C8"/>
  <c r="C9"/>
  <c r="C10"/>
  <c r="P19" i="5"/>
  <c r="P32"/>
  <c r="O32"/>
  <c r="N19"/>
  <c r="N32"/>
  <c r="M32"/>
  <c r="L19"/>
  <c r="L32"/>
  <c r="K32"/>
  <c r="J19"/>
  <c r="J32"/>
  <c r="I32"/>
  <c r="H19"/>
  <c r="H32"/>
  <c r="G32"/>
  <c r="F32"/>
  <c r="E32"/>
  <c r="E14" i="4"/>
  <c r="I8"/>
  <c r="I3"/>
  <c r="I4"/>
  <c r="I6"/>
  <c r="I10"/>
  <c r="O23" i="3"/>
  <c r="H23"/>
  <c r="J23"/>
  <c r="L23"/>
  <c r="N23"/>
  <c r="F23"/>
  <c r="D23"/>
  <c r="M23"/>
  <c r="K23"/>
  <c r="I23"/>
  <c r="G23"/>
  <c r="E23"/>
  <c r="O15"/>
  <c r="O16"/>
  <c r="O17"/>
  <c r="O18"/>
  <c r="O19"/>
  <c r="O20"/>
  <c r="O21"/>
  <c r="O22"/>
  <c r="M15"/>
  <c r="M16"/>
  <c r="M17"/>
  <c r="M18"/>
  <c r="M19"/>
  <c r="M20"/>
  <c r="M21"/>
  <c r="M22"/>
  <c r="K15"/>
  <c r="K16"/>
  <c r="K17"/>
  <c r="K18"/>
  <c r="K19"/>
  <c r="K20"/>
  <c r="K21"/>
  <c r="K22"/>
  <c r="I15"/>
  <c r="I16"/>
  <c r="I17"/>
  <c r="I18"/>
  <c r="I19"/>
  <c r="I20"/>
  <c r="I21"/>
  <c r="I22"/>
  <c r="G15"/>
  <c r="G16"/>
  <c r="G17"/>
  <c r="G18"/>
  <c r="G19"/>
  <c r="G20"/>
  <c r="G21"/>
  <c r="G22"/>
  <c r="O14"/>
  <c r="M14"/>
  <c r="K14"/>
  <c r="I14"/>
  <c r="G14"/>
  <c r="E15"/>
  <c r="E16"/>
  <c r="E17"/>
  <c r="E18"/>
  <c r="E19"/>
  <c r="E20"/>
  <c r="E21"/>
  <c r="E22"/>
  <c r="E14"/>
</calcChain>
</file>

<file path=xl/sharedStrings.xml><?xml version="1.0" encoding="utf-8"?>
<sst xmlns="http://schemas.openxmlformats.org/spreadsheetml/2006/main" count="607" uniqueCount="135">
  <si>
    <t>Ingredientes</t>
  </si>
  <si>
    <t>receita</t>
  </si>
  <si>
    <t>Proteinas</t>
  </si>
  <si>
    <t>Hidratos Carbono</t>
  </si>
  <si>
    <t>Gordura</t>
  </si>
  <si>
    <t>Fibra</t>
  </si>
  <si>
    <t>Sódio</t>
  </si>
  <si>
    <t>kcal</t>
  </si>
  <si>
    <t>cebola</t>
  </si>
  <si>
    <t>fibra</t>
  </si>
  <si>
    <t>Kcal</t>
  </si>
  <si>
    <t>Farinha de Centeio</t>
  </si>
  <si>
    <t>Ovos</t>
  </si>
  <si>
    <t>Sal</t>
  </si>
  <si>
    <t>Cenoura baby</t>
  </si>
  <si>
    <t>Tomate Cherry</t>
  </si>
  <si>
    <t>Azeite</t>
  </si>
  <si>
    <t>Vinagre</t>
  </si>
  <si>
    <t>Mangericão</t>
  </si>
  <si>
    <t>Agua</t>
  </si>
  <si>
    <t>4 doses</t>
  </si>
  <si>
    <t>por dose</t>
  </si>
  <si>
    <t>Farinha de centeio integral (100g)</t>
  </si>
  <si>
    <t>g/100g</t>
  </si>
  <si>
    <t>cosntituinte</t>
  </si>
  <si>
    <t>376 Kcal</t>
  </si>
  <si>
    <t>lipidos</t>
  </si>
  <si>
    <t>gordura saturada</t>
  </si>
  <si>
    <t xml:space="preserve">  açucar</t>
  </si>
  <si>
    <t xml:space="preserve">Proteina </t>
  </si>
  <si>
    <t>sal</t>
  </si>
  <si>
    <t>Ovo (100g)</t>
  </si>
  <si>
    <t>149 Kcal</t>
  </si>
  <si>
    <t>colestrol</t>
  </si>
  <si>
    <t>Lipidos</t>
  </si>
  <si>
    <t>por 100g</t>
  </si>
  <si>
    <t>Hidrato Car</t>
  </si>
  <si>
    <t>Hidrato C</t>
  </si>
  <si>
    <t>g sat.</t>
  </si>
  <si>
    <t>sodio</t>
  </si>
  <si>
    <t>cenoura baby</t>
  </si>
  <si>
    <t>https://tabnut.dis.epm.br/alimento/11960/cenoura-baby-crua</t>
  </si>
  <si>
    <t>35 Kcal</t>
  </si>
  <si>
    <t>tomate cherry</t>
  </si>
  <si>
    <t>19 kcal</t>
  </si>
  <si>
    <t>900 kcal</t>
  </si>
  <si>
    <t>vinagre</t>
  </si>
  <si>
    <t>22 Kcal</t>
  </si>
  <si>
    <t>233 KCAL</t>
  </si>
  <si>
    <t>Ovos M</t>
  </si>
  <si>
    <t>POR DOSE</t>
  </si>
  <si>
    <t>Linguine de centeio</t>
  </si>
  <si>
    <t>H.C.</t>
  </si>
  <si>
    <t>45,12 g</t>
  </si>
  <si>
    <t>Valores Diário Recomendados para 2000 kcal/dia</t>
  </si>
  <si>
    <t>Proteínas</t>
  </si>
  <si>
    <t>HC (Açucares Totais)</t>
  </si>
  <si>
    <t>Gordura (Lípidos)</t>
  </si>
  <si>
    <t>Ácidos Gordos</t>
  </si>
  <si>
    <t>Valores Médios</t>
  </si>
  <si>
    <t>Por 100g</t>
  </si>
  <si>
    <t>Por prato</t>
  </si>
  <si>
    <t>%DR*</t>
  </si>
  <si>
    <t>Energia</t>
  </si>
  <si>
    <t>Cálculo por 100g</t>
  </si>
  <si>
    <t>opcional</t>
  </si>
  <si>
    <t>Cálculo Direto</t>
  </si>
  <si>
    <t>KCAL</t>
  </si>
  <si>
    <t>dos quais açucares</t>
  </si>
  <si>
    <t>∑</t>
  </si>
  <si>
    <t>calculo do valor energético</t>
  </si>
  <si>
    <t>1g de sal</t>
  </si>
  <si>
    <t>400mg sodio</t>
  </si>
  <si>
    <t>1g sal</t>
  </si>
  <si>
    <t>couve flor</t>
  </si>
  <si>
    <t>couscus</t>
  </si>
  <si>
    <t>alho</t>
  </si>
  <si>
    <t>salsa</t>
  </si>
  <si>
    <t>leite MG</t>
  </si>
  <si>
    <t>Farinha tigo</t>
  </si>
  <si>
    <t xml:space="preserve">Manteiga </t>
  </si>
  <si>
    <t>pimenta</t>
  </si>
  <si>
    <t>ovo</t>
  </si>
  <si>
    <t>panko</t>
  </si>
  <si>
    <t>corn flakes</t>
  </si>
  <si>
    <t>HC</t>
  </si>
  <si>
    <t>Proteina</t>
  </si>
  <si>
    <t>sódio</t>
  </si>
  <si>
    <t>farinha</t>
  </si>
  <si>
    <t>Manteiga</t>
  </si>
  <si>
    <t>Panko</t>
  </si>
  <si>
    <t>flocos de milho</t>
  </si>
  <si>
    <t>357 Kcal</t>
  </si>
  <si>
    <t>17 kcal</t>
  </si>
  <si>
    <t>112 Kcal</t>
  </si>
  <si>
    <t>17 KCAL</t>
  </si>
  <si>
    <t>67 Kcal</t>
  </si>
  <si>
    <t>47 Kcal</t>
  </si>
  <si>
    <t>347 Kcal</t>
  </si>
  <si>
    <t>750 Kcal</t>
  </si>
  <si>
    <t>211 Kcal</t>
  </si>
  <si>
    <t>14 Kcal</t>
  </si>
  <si>
    <t>374 Kcal</t>
  </si>
  <si>
    <t>maça</t>
  </si>
  <si>
    <t>queijo quark</t>
  </si>
  <si>
    <t>natas</t>
  </si>
  <si>
    <t>pau de canela</t>
  </si>
  <si>
    <t>laranja</t>
  </si>
  <si>
    <t>mel</t>
  </si>
  <si>
    <t>framboesa</t>
  </si>
  <si>
    <t>mirtilos</t>
  </si>
  <si>
    <t>miolo de noz</t>
  </si>
  <si>
    <t>Mirtilos</t>
  </si>
  <si>
    <t>miolo denoz</t>
  </si>
  <si>
    <t>Maça</t>
  </si>
  <si>
    <t>queijo Quark</t>
  </si>
  <si>
    <t>Laranja</t>
  </si>
  <si>
    <t>natas 35%</t>
  </si>
  <si>
    <t>uva</t>
  </si>
  <si>
    <t>pimento vermelho</t>
  </si>
  <si>
    <t>tomate</t>
  </si>
  <si>
    <t>pepino</t>
  </si>
  <si>
    <t>azeite</t>
  </si>
  <si>
    <t>Uva</t>
  </si>
  <si>
    <t>pimento</t>
  </si>
  <si>
    <t>sopa de uva e tomate</t>
  </si>
  <si>
    <t>MOUSSE DE MAÇÃ COM QUARK</t>
  </si>
  <si>
    <t>0,4 g sodio</t>
  </si>
  <si>
    <t>Hamburguer de couve flor e couscus</t>
  </si>
  <si>
    <t>de sal</t>
  </si>
  <si>
    <t>refeição</t>
  </si>
  <si>
    <t>Proteinas (g)</t>
  </si>
  <si>
    <t>H.C. (g)</t>
  </si>
  <si>
    <t>lipidos (g)</t>
  </si>
  <si>
    <t xml:space="preserve">%  DR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</si>
</sst>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3" fillId="0" borderId="0" xfId="0" applyFont="1"/>
    <xf numFmtId="0" fontId="0" fillId="8" borderId="2" xfId="0" applyFill="1" applyBorder="1"/>
    <xf numFmtId="0" fontId="0" fillId="0" borderId="0" xfId="0" applyAlignment="1"/>
    <xf numFmtId="0" fontId="5" fillId="0" borderId="0" xfId="0" applyFont="1" applyAlignment="1"/>
    <xf numFmtId="0" fontId="0" fillId="0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10" borderId="1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13" borderId="0" xfId="0" applyFont="1" applyFill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wrapText="1"/>
    </xf>
    <xf numFmtId="2" fontId="6" fillId="0" borderId="0" xfId="0" applyNumberFormat="1" applyFont="1" applyAlignment="1">
      <alignment horizontal="center" vertical="center"/>
    </xf>
    <xf numFmtId="0" fontId="9" fillId="12" borderId="0" xfId="0" applyFont="1" applyFill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9" borderId="0" xfId="0" applyFill="1"/>
    <xf numFmtId="0" fontId="9" fillId="12" borderId="0" xfId="0" applyFont="1" applyFill="1" applyBorder="1" applyAlignment="1">
      <alignment horizontal="center"/>
    </xf>
    <xf numFmtId="0" fontId="0" fillId="3" borderId="2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10" borderId="6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3" fillId="3" borderId="0" xfId="0" applyFont="1" applyFill="1" applyBorder="1"/>
    <xf numFmtId="0" fontId="0" fillId="3" borderId="0" xfId="0" applyFill="1" applyBorder="1"/>
    <xf numFmtId="0" fontId="0" fillId="2" borderId="0" xfId="0" applyFill="1" applyBorder="1" applyAlignment="1">
      <alignment horizontal="center" vertical="center"/>
    </xf>
    <xf numFmtId="0" fontId="0" fillId="8" borderId="0" xfId="0" applyFill="1" applyBorder="1"/>
    <xf numFmtId="0" fontId="0" fillId="0" borderId="0" xfId="0" applyFill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6" borderId="0" xfId="0" applyFill="1"/>
    <xf numFmtId="0" fontId="10" fillId="16" borderId="0" xfId="0" applyFont="1" applyFill="1"/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9" fontId="0" fillId="5" borderId="0" xfId="0" applyNumberFormat="1" applyFill="1"/>
    <xf numFmtId="9" fontId="3" fillId="5" borderId="0" xfId="0" applyNumberFormat="1" applyFont="1" applyFill="1"/>
  </cellXfs>
  <cellStyles count="2">
    <cellStyle name="Normal" xfId="0" builtinId="0"/>
    <cellStyle name="Percentagem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9"/>
  <sheetViews>
    <sheetView topLeftCell="A13" workbookViewId="0">
      <selection activeCell="B26" sqref="B26:G29"/>
    </sheetView>
  </sheetViews>
  <sheetFormatPr defaultRowHeight="15"/>
  <cols>
    <col min="1" max="1" width="17.7109375" bestFit="1" customWidth="1"/>
    <col min="2" max="2" width="18" bestFit="1" customWidth="1"/>
    <col min="3" max="3" width="9.5703125" customWidth="1"/>
    <col min="4" max="4" width="9.42578125" bestFit="1" customWidth="1"/>
    <col min="5" max="5" width="11" customWidth="1"/>
    <col min="6" max="6" width="16.42578125" bestFit="1" customWidth="1"/>
    <col min="8" max="8" width="13.7109375" bestFit="1" customWidth="1"/>
    <col min="9" max="9" width="13" customWidth="1"/>
    <col min="13" max="13" width="11" customWidth="1"/>
  </cols>
  <sheetData>
    <row r="1" spans="1:35" ht="31.5" customHeight="1">
      <c r="A1" s="8" t="s">
        <v>1</v>
      </c>
      <c r="B1" s="9" t="s">
        <v>20</v>
      </c>
      <c r="C1" s="9" t="s">
        <v>21</v>
      </c>
      <c r="E1" s="88" t="s">
        <v>22</v>
      </c>
      <c r="F1" s="88"/>
      <c r="G1" s="13" t="s">
        <v>25</v>
      </c>
      <c r="I1" s="85" t="s">
        <v>31</v>
      </c>
      <c r="J1" s="86"/>
      <c r="K1" s="13" t="s">
        <v>32</v>
      </c>
      <c r="M1" s="85" t="s">
        <v>40</v>
      </c>
      <c r="N1" s="86"/>
      <c r="O1" s="13" t="s">
        <v>42</v>
      </c>
      <c r="Q1" s="85" t="s">
        <v>43</v>
      </c>
      <c r="R1" s="86"/>
      <c r="S1" s="13" t="s">
        <v>44</v>
      </c>
      <c r="U1" s="85" t="s">
        <v>16</v>
      </c>
      <c r="V1" s="86"/>
      <c r="W1" s="13" t="s">
        <v>45</v>
      </c>
      <c r="Y1" s="85" t="s">
        <v>46</v>
      </c>
      <c r="Z1" s="86"/>
      <c r="AA1" s="13" t="s">
        <v>47</v>
      </c>
      <c r="AC1" s="85" t="s">
        <v>18</v>
      </c>
      <c r="AD1" s="86"/>
      <c r="AE1" s="13" t="s">
        <v>48</v>
      </c>
      <c r="AG1" s="87"/>
      <c r="AH1" s="87"/>
      <c r="AI1" s="29"/>
    </row>
    <row r="2" spans="1:35">
      <c r="A2" s="9" t="s">
        <v>11</v>
      </c>
      <c r="B2" s="9">
        <v>0.4</v>
      </c>
      <c r="C2" s="9">
        <f>B2/4</f>
        <v>0.1</v>
      </c>
      <c r="E2" s="16" t="s">
        <v>24</v>
      </c>
      <c r="F2" s="16" t="s">
        <v>23</v>
      </c>
      <c r="G2" s="7"/>
      <c r="I2" s="16" t="s">
        <v>24</v>
      </c>
      <c r="J2" s="17" t="s">
        <v>23</v>
      </c>
      <c r="K2" s="7"/>
      <c r="M2" s="16" t="s">
        <v>24</v>
      </c>
      <c r="N2" s="17" t="s">
        <v>23</v>
      </c>
      <c r="O2" s="7"/>
      <c r="Q2" s="16" t="s">
        <v>24</v>
      </c>
      <c r="R2" s="17" t="s">
        <v>23</v>
      </c>
      <c r="S2" s="7"/>
      <c r="U2" s="16" t="s">
        <v>24</v>
      </c>
      <c r="V2" s="17" t="s">
        <v>23</v>
      </c>
      <c r="W2" s="7"/>
      <c r="Y2" s="16" t="s">
        <v>24</v>
      </c>
      <c r="Z2" s="17" t="s">
        <v>23</v>
      </c>
      <c r="AA2" s="7"/>
      <c r="AC2" s="16" t="s">
        <v>24</v>
      </c>
      <c r="AD2" s="17" t="s">
        <v>23</v>
      </c>
      <c r="AE2" s="7"/>
      <c r="AG2" s="30"/>
      <c r="AH2" s="29"/>
      <c r="AI2" s="31"/>
    </row>
    <row r="3" spans="1:35">
      <c r="A3" s="9" t="s">
        <v>12</v>
      </c>
      <c r="B3" s="9">
        <v>6</v>
      </c>
      <c r="C3" s="9">
        <f t="shared" ref="C3:C10" si="0">B3/4</f>
        <v>1.5</v>
      </c>
      <c r="E3" s="10" t="s">
        <v>26</v>
      </c>
      <c r="F3" s="10">
        <v>1.2</v>
      </c>
      <c r="G3" s="7"/>
      <c r="I3" s="18" t="s">
        <v>26</v>
      </c>
      <c r="J3" s="12">
        <v>10.8</v>
      </c>
      <c r="K3" s="7"/>
      <c r="M3" s="18" t="s">
        <v>26</v>
      </c>
      <c r="N3" s="12">
        <v>0.13</v>
      </c>
      <c r="O3" s="7"/>
      <c r="Q3" s="18" t="s">
        <v>26</v>
      </c>
      <c r="R3" s="12">
        <v>0.3</v>
      </c>
      <c r="S3" s="7"/>
      <c r="U3" s="18" t="s">
        <v>26</v>
      </c>
      <c r="V3" s="12">
        <v>99.9</v>
      </c>
      <c r="W3" s="7"/>
      <c r="Y3" s="18" t="s">
        <v>26</v>
      </c>
      <c r="Z3" s="12">
        <v>0</v>
      </c>
      <c r="AA3" s="7"/>
      <c r="AC3" s="18" t="s">
        <v>26</v>
      </c>
      <c r="AD3" s="12">
        <v>4.07</v>
      </c>
      <c r="AE3" s="7"/>
      <c r="AG3" s="30"/>
      <c r="AH3" s="5"/>
      <c r="AI3" s="31"/>
    </row>
    <row r="4" spans="1:35">
      <c r="A4" s="9" t="s">
        <v>13</v>
      </c>
      <c r="B4" s="9">
        <v>0.08</v>
      </c>
      <c r="C4" s="9">
        <f t="shared" si="0"/>
        <v>0.02</v>
      </c>
      <c r="E4" s="10" t="s">
        <v>27</v>
      </c>
      <c r="F4" s="10">
        <v>0.2</v>
      </c>
      <c r="G4" s="7"/>
      <c r="I4" s="10" t="s">
        <v>27</v>
      </c>
      <c r="J4" s="12">
        <v>2.7</v>
      </c>
      <c r="K4" s="7"/>
      <c r="M4" s="10" t="s">
        <v>38</v>
      </c>
      <c r="N4" s="12"/>
      <c r="O4" s="7"/>
      <c r="Q4" s="10" t="s">
        <v>38</v>
      </c>
      <c r="R4" s="12"/>
      <c r="S4" s="7"/>
      <c r="U4" s="10" t="s">
        <v>38</v>
      </c>
      <c r="V4" s="12"/>
      <c r="W4" s="7"/>
      <c r="Y4" s="10" t="s">
        <v>38</v>
      </c>
      <c r="Z4" s="12"/>
      <c r="AA4" s="7"/>
      <c r="AC4" s="10" t="s">
        <v>38</v>
      </c>
      <c r="AD4" s="12"/>
      <c r="AE4" s="7"/>
      <c r="AG4" s="31"/>
      <c r="AH4" s="5"/>
      <c r="AI4" s="31"/>
    </row>
    <row r="5" spans="1:35">
      <c r="A5" s="9" t="s">
        <v>14</v>
      </c>
      <c r="B5" s="9">
        <v>0.05</v>
      </c>
      <c r="C5" s="9">
        <f t="shared" si="0"/>
        <v>1.2500000000000001E-2</v>
      </c>
      <c r="E5" s="18" t="s">
        <v>37</v>
      </c>
      <c r="F5" s="10">
        <v>78</v>
      </c>
      <c r="G5" s="7"/>
      <c r="I5" s="18" t="s">
        <v>36</v>
      </c>
      <c r="J5" s="12">
        <v>0</v>
      </c>
      <c r="K5" s="7"/>
      <c r="M5" s="18" t="s">
        <v>37</v>
      </c>
      <c r="N5" s="12">
        <v>8</v>
      </c>
      <c r="O5" s="7"/>
      <c r="Q5" s="18" t="s">
        <v>37</v>
      </c>
      <c r="R5" s="12">
        <v>3.5</v>
      </c>
      <c r="S5" s="7"/>
      <c r="U5" s="18" t="s">
        <v>37</v>
      </c>
      <c r="V5" s="12"/>
      <c r="W5" s="7"/>
      <c r="Y5" s="18" t="s">
        <v>37</v>
      </c>
      <c r="Z5" s="12">
        <v>0.6</v>
      </c>
      <c r="AA5" s="7"/>
      <c r="AC5" s="18" t="s">
        <v>37</v>
      </c>
      <c r="AD5" s="12">
        <v>47.75</v>
      </c>
      <c r="AE5" s="7"/>
      <c r="AG5" s="30"/>
      <c r="AH5" s="5"/>
      <c r="AI5" s="31"/>
    </row>
    <row r="6" spans="1:35">
      <c r="A6" s="9" t="s">
        <v>15</v>
      </c>
      <c r="B6" s="9">
        <v>0.12</v>
      </c>
      <c r="C6" s="9">
        <f t="shared" si="0"/>
        <v>0.03</v>
      </c>
      <c r="E6" s="11" t="s">
        <v>28</v>
      </c>
      <c r="F6" s="10">
        <v>7</v>
      </c>
      <c r="G6" s="7"/>
      <c r="I6" s="11" t="s">
        <v>28</v>
      </c>
      <c r="J6" s="12">
        <v>0</v>
      </c>
      <c r="K6" s="7"/>
      <c r="M6" s="11" t="s">
        <v>28</v>
      </c>
      <c r="N6" s="12">
        <v>8.24</v>
      </c>
      <c r="O6" s="7"/>
      <c r="Q6" s="11" t="s">
        <v>28</v>
      </c>
      <c r="R6" s="12"/>
      <c r="S6" s="7"/>
      <c r="U6" s="11" t="s">
        <v>28</v>
      </c>
      <c r="V6" s="12"/>
      <c r="W6" s="7"/>
      <c r="Y6" s="11" t="s">
        <v>28</v>
      </c>
      <c r="Z6" s="12"/>
      <c r="AA6" s="7"/>
      <c r="AC6" s="11" t="s">
        <v>28</v>
      </c>
      <c r="AD6" s="12"/>
      <c r="AE6" s="7"/>
      <c r="AG6" s="32"/>
      <c r="AH6" s="5"/>
      <c r="AI6" s="31"/>
    </row>
    <row r="7" spans="1:35">
      <c r="A7" s="9" t="s">
        <v>16</v>
      </c>
      <c r="B7" s="9">
        <v>0.05</v>
      </c>
      <c r="C7" s="9">
        <f t="shared" si="0"/>
        <v>1.2500000000000001E-2</v>
      </c>
      <c r="E7" s="10" t="s">
        <v>9</v>
      </c>
      <c r="F7" s="10">
        <v>11.8</v>
      </c>
      <c r="G7" s="7"/>
      <c r="I7" s="10" t="s">
        <v>9</v>
      </c>
      <c r="J7" s="12">
        <v>0</v>
      </c>
      <c r="K7" s="7"/>
      <c r="M7" s="10" t="s">
        <v>9</v>
      </c>
      <c r="N7" s="12">
        <v>2.9</v>
      </c>
      <c r="O7" s="7"/>
      <c r="Q7" s="10" t="s">
        <v>9</v>
      </c>
      <c r="R7" s="12">
        <v>1.3</v>
      </c>
      <c r="S7" s="7"/>
      <c r="U7" s="10" t="s">
        <v>9</v>
      </c>
      <c r="V7" s="12"/>
      <c r="W7" s="7"/>
      <c r="Y7" s="10" t="s">
        <v>9</v>
      </c>
      <c r="Z7" s="12"/>
      <c r="AA7" s="7"/>
      <c r="AC7" s="10" t="s">
        <v>9</v>
      </c>
      <c r="AD7" s="12"/>
      <c r="AE7" s="7"/>
      <c r="AG7" s="31"/>
      <c r="AH7" s="5"/>
      <c r="AI7" s="31"/>
    </row>
    <row r="8" spans="1:35">
      <c r="A8" s="9" t="s">
        <v>17</v>
      </c>
      <c r="B8" s="9">
        <v>0.02</v>
      </c>
      <c r="C8" s="9">
        <f t="shared" si="0"/>
        <v>5.0000000000000001E-3</v>
      </c>
      <c r="E8" s="10" t="s">
        <v>29</v>
      </c>
      <c r="F8" s="10">
        <v>7.3</v>
      </c>
      <c r="G8" s="7"/>
      <c r="I8" s="18" t="s">
        <v>29</v>
      </c>
      <c r="J8" s="12">
        <v>13</v>
      </c>
      <c r="K8" s="7"/>
      <c r="M8" s="18" t="s">
        <v>29</v>
      </c>
      <c r="N8" s="12">
        <v>0.64</v>
      </c>
      <c r="O8" s="7"/>
      <c r="Q8" s="18" t="s">
        <v>29</v>
      </c>
      <c r="R8" s="12">
        <v>0.8</v>
      </c>
      <c r="S8" s="7"/>
      <c r="U8" s="18" t="s">
        <v>29</v>
      </c>
      <c r="V8" s="12">
        <v>0.1</v>
      </c>
      <c r="W8" s="7"/>
      <c r="Y8" s="18" t="s">
        <v>29</v>
      </c>
      <c r="Z8" s="12">
        <v>0.3</v>
      </c>
      <c r="AA8" s="7"/>
      <c r="AC8" s="18" t="s">
        <v>29</v>
      </c>
      <c r="AD8" s="12">
        <v>22.98</v>
      </c>
      <c r="AE8" s="7"/>
      <c r="AG8" s="30"/>
      <c r="AH8" s="5"/>
      <c r="AI8" s="31"/>
    </row>
    <row r="9" spans="1:35">
      <c r="A9" s="9" t="s">
        <v>18</v>
      </c>
      <c r="B9" s="9">
        <v>1E-3</v>
      </c>
      <c r="C9" s="9">
        <f t="shared" si="0"/>
        <v>2.5000000000000001E-4</v>
      </c>
      <c r="E9" s="18" t="s">
        <v>39</v>
      </c>
      <c r="F9" s="10">
        <v>0</v>
      </c>
      <c r="G9" s="7"/>
      <c r="I9" s="18" t="s">
        <v>39</v>
      </c>
      <c r="J9" s="12"/>
      <c r="K9" s="7"/>
      <c r="M9" s="18" t="s">
        <v>39</v>
      </c>
      <c r="N9" s="12">
        <v>7.8E-2</v>
      </c>
      <c r="O9" s="7"/>
      <c r="Q9" s="18" t="s">
        <v>39</v>
      </c>
      <c r="R9" s="12">
        <v>1.2999999999999999E-2</v>
      </c>
      <c r="S9" s="7"/>
      <c r="U9" s="18" t="s">
        <v>39</v>
      </c>
      <c r="V9" s="12"/>
      <c r="W9" s="7"/>
      <c r="Y9" s="18" t="s">
        <v>39</v>
      </c>
      <c r="Z9" s="12">
        <v>1.6E-2</v>
      </c>
      <c r="AA9" s="7"/>
      <c r="AC9" s="18" t="s">
        <v>39</v>
      </c>
      <c r="AD9" s="12">
        <v>7.5999999999999998E-2</v>
      </c>
      <c r="AE9" s="7"/>
      <c r="AG9" s="30"/>
      <c r="AH9" s="5"/>
      <c r="AI9" s="31"/>
    </row>
    <row r="10" spans="1:35">
      <c r="A10" s="9" t="s">
        <v>19</v>
      </c>
      <c r="B10" s="9">
        <v>100</v>
      </c>
      <c r="C10" s="9">
        <f t="shared" si="0"/>
        <v>25</v>
      </c>
      <c r="I10" s="14" t="s">
        <v>33</v>
      </c>
      <c r="J10" s="15">
        <v>408</v>
      </c>
      <c r="K10" s="7"/>
      <c r="M10" s="14" t="s">
        <v>33</v>
      </c>
      <c r="N10" s="15">
        <v>0</v>
      </c>
      <c r="O10" s="7"/>
      <c r="Q10" s="14" t="s">
        <v>33</v>
      </c>
      <c r="R10" s="15">
        <v>0</v>
      </c>
      <c r="S10" s="7"/>
      <c r="U10" s="14" t="s">
        <v>33</v>
      </c>
      <c r="V10" s="15"/>
      <c r="W10" s="7"/>
      <c r="Y10" s="14" t="s">
        <v>33</v>
      </c>
      <c r="Z10" s="15"/>
      <c r="AA10" s="7"/>
      <c r="AC10" s="14" t="s">
        <v>33</v>
      </c>
      <c r="AD10" s="15"/>
      <c r="AE10" s="7"/>
      <c r="AG10" s="31"/>
      <c r="AH10" s="5"/>
      <c r="AI10" s="31"/>
    </row>
    <row r="11" spans="1:35">
      <c r="M11" s="27" t="s">
        <v>41</v>
      </c>
      <c r="R11" s="26"/>
      <c r="S11" s="26"/>
    </row>
    <row r="13" spans="1:35">
      <c r="B13" s="21" t="s">
        <v>0</v>
      </c>
      <c r="C13" s="19" t="s">
        <v>50</v>
      </c>
      <c r="D13" s="21" t="s">
        <v>2</v>
      </c>
      <c r="E13" s="20" t="s">
        <v>21</v>
      </c>
      <c r="F13" s="21" t="s">
        <v>3</v>
      </c>
      <c r="G13" s="1" t="s">
        <v>21</v>
      </c>
      <c r="H13" s="21" t="s">
        <v>34</v>
      </c>
      <c r="I13" s="1" t="s">
        <v>21</v>
      </c>
      <c r="J13" s="1" t="s">
        <v>5</v>
      </c>
      <c r="K13" s="1" t="s">
        <v>21</v>
      </c>
      <c r="L13" s="21" t="s">
        <v>6</v>
      </c>
      <c r="M13" s="1" t="s">
        <v>21</v>
      </c>
      <c r="N13" s="21" t="s">
        <v>7</v>
      </c>
      <c r="O13" s="1" t="s">
        <v>21</v>
      </c>
      <c r="R13" s="5"/>
      <c r="S13" s="5"/>
    </row>
    <row r="14" spans="1:35">
      <c r="B14" s="22" t="s">
        <v>11</v>
      </c>
      <c r="C14" s="33">
        <v>0.1</v>
      </c>
      <c r="D14" s="4">
        <v>7.3</v>
      </c>
      <c r="E14" s="23">
        <f>C14*D14</f>
        <v>0.73</v>
      </c>
      <c r="F14" s="4">
        <v>78</v>
      </c>
      <c r="G14" s="23">
        <f>C14*F14</f>
        <v>7.8000000000000007</v>
      </c>
      <c r="H14" s="4">
        <v>1.2</v>
      </c>
      <c r="I14" s="23">
        <f>C14*H14</f>
        <v>0.12</v>
      </c>
      <c r="J14" s="4">
        <v>11.8</v>
      </c>
      <c r="K14" s="23">
        <f>C14*J14</f>
        <v>1.1800000000000002</v>
      </c>
      <c r="L14" s="4">
        <v>0</v>
      </c>
      <c r="M14" s="23">
        <f>C14*L14</f>
        <v>0</v>
      </c>
      <c r="N14" s="4">
        <v>376</v>
      </c>
      <c r="O14" s="23">
        <f>C14*N14</f>
        <v>37.6</v>
      </c>
    </row>
    <row r="15" spans="1:35">
      <c r="B15" s="22" t="s">
        <v>49</v>
      </c>
      <c r="C15" s="33">
        <v>0.87</v>
      </c>
      <c r="D15" s="4">
        <v>13</v>
      </c>
      <c r="E15" s="23">
        <f t="shared" ref="E15:E22" si="1">C15*D15</f>
        <v>11.31</v>
      </c>
      <c r="F15" s="4">
        <v>0</v>
      </c>
      <c r="G15" s="23">
        <f t="shared" ref="G15:G22" si="2">C15*F15</f>
        <v>0</v>
      </c>
      <c r="H15" s="4">
        <v>10.8</v>
      </c>
      <c r="I15" s="23">
        <f t="shared" ref="I15:I22" si="3">C15*H15</f>
        <v>9.3960000000000008</v>
      </c>
      <c r="J15" s="4">
        <v>0</v>
      </c>
      <c r="K15" s="23">
        <f t="shared" ref="K15:K22" si="4">C15*J15</f>
        <v>0</v>
      </c>
      <c r="L15" s="4">
        <v>0.14000000000000001</v>
      </c>
      <c r="M15" s="23">
        <f t="shared" ref="M15:M22" si="5">C15*L15</f>
        <v>0.12180000000000001</v>
      </c>
      <c r="N15" s="4">
        <v>149</v>
      </c>
      <c r="O15" s="23">
        <f t="shared" ref="O15:O22" si="6">C15*N15</f>
        <v>129.63</v>
      </c>
    </row>
    <row r="16" spans="1:35">
      <c r="B16" s="22" t="s">
        <v>13</v>
      </c>
      <c r="C16" s="33">
        <v>0.02</v>
      </c>
      <c r="D16" s="4"/>
      <c r="E16" s="23">
        <f t="shared" si="1"/>
        <v>0</v>
      </c>
      <c r="F16" s="4"/>
      <c r="G16" s="23">
        <f t="shared" si="2"/>
        <v>0</v>
      </c>
      <c r="H16" s="4"/>
      <c r="I16" s="23">
        <f t="shared" si="3"/>
        <v>0</v>
      </c>
      <c r="J16" s="4"/>
      <c r="K16" s="23">
        <f t="shared" si="4"/>
        <v>0</v>
      </c>
      <c r="L16" s="4">
        <v>40</v>
      </c>
      <c r="M16" s="23">
        <f t="shared" si="5"/>
        <v>0.8</v>
      </c>
      <c r="N16" s="4"/>
      <c r="O16" s="23">
        <f t="shared" si="6"/>
        <v>0</v>
      </c>
    </row>
    <row r="17" spans="2:15">
      <c r="B17" s="22" t="s">
        <v>14</v>
      </c>
      <c r="C17" s="33">
        <v>1.2500000000000001E-2</v>
      </c>
      <c r="D17" s="4">
        <v>0.64</v>
      </c>
      <c r="E17" s="23">
        <f t="shared" si="1"/>
        <v>8.0000000000000002E-3</v>
      </c>
      <c r="F17" s="4">
        <v>8</v>
      </c>
      <c r="G17" s="23">
        <f t="shared" si="2"/>
        <v>0.1</v>
      </c>
      <c r="H17" s="4">
        <v>0.13</v>
      </c>
      <c r="I17" s="23">
        <f t="shared" si="3"/>
        <v>1.6250000000000001E-3</v>
      </c>
      <c r="J17" s="4">
        <v>2.9</v>
      </c>
      <c r="K17" s="23">
        <f t="shared" si="4"/>
        <v>3.6249999999999998E-2</v>
      </c>
      <c r="L17" s="4">
        <v>7.8E-2</v>
      </c>
      <c r="M17" s="23">
        <f t="shared" si="5"/>
        <v>9.7500000000000006E-4</v>
      </c>
      <c r="N17" s="4">
        <v>35</v>
      </c>
      <c r="O17" s="23">
        <f t="shared" si="6"/>
        <v>0.4375</v>
      </c>
    </row>
    <row r="18" spans="2:15">
      <c r="B18" s="22" t="s">
        <v>15</v>
      </c>
      <c r="C18" s="33">
        <v>0.03</v>
      </c>
      <c r="D18" s="4">
        <v>0.8</v>
      </c>
      <c r="E18" s="23">
        <f t="shared" si="1"/>
        <v>2.4E-2</v>
      </c>
      <c r="F18" s="4">
        <v>3.5</v>
      </c>
      <c r="G18" s="23">
        <f t="shared" si="2"/>
        <v>0.105</v>
      </c>
      <c r="H18" s="4">
        <v>0.3</v>
      </c>
      <c r="I18" s="23">
        <f t="shared" si="3"/>
        <v>8.9999999999999993E-3</v>
      </c>
      <c r="J18" s="4">
        <v>1.3</v>
      </c>
      <c r="K18" s="23">
        <f t="shared" si="4"/>
        <v>3.9E-2</v>
      </c>
      <c r="L18" s="4">
        <v>1.2999999999999999E-2</v>
      </c>
      <c r="M18" s="23">
        <f t="shared" si="5"/>
        <v>3.8999999999999999E-4</v>
      </c>
      <c r="N18" s="4">
        <v>19</v>
      </c>
      <c r="O18" s="23">
        <f t="shared" si="6"/>
        <v>0.56999999999999995</v>
      </c>
    </row>
    <row r="19" spans="2:15">
      <c r="B19" s="22" t="s">
        <v>16</v>
      </c>
      <c r="C19" s="33">
        <v>1.2500000000000001E-2</v>
      </c>
      <c r="D19" s="4">
        <v>0.1</v>
      </c>
      <c r="E19" s="23">
        <f t="shared" si="1"/>
        <v>1.2500000000000002E-3</v>
      </c>
      <c r="F19" s="4">
        <v>0</v>
      </c>
      <c r="G19" s="23">
        <f t="shared" si="2"/>
        <v>0</v>
      </c>
      <c r="H19" s="4">
        <v>99.9</v>
      </c>
      <c r="I19" s="23">
        <f t="shared" si="3"/>
        <v>1.2487500000000002</v>
      </c>
      <c r="J19" s="4">
        <v>0</v>
      </c>
      <c r="K19" s="23">
        <f t="shared" si="4"/>
        <v>0</v>
      </c>
      <c r="L19" s="4">
        <v>0</v>
      </c>
      <c r="M19" s="23">
        <f t="shared" si="5"/>
        <v>0</v>
      </c>
      <c r="N19" s="4">
        <v>900</v>
      </c>
      <c r="O19" s="23">
        <f t="shared" si="6"/>
        <v>11.25</v>
      </c>
    </row>
    <row r="20" spans="2:15">
      <c r="B20" s="22" t="s">
        <v>17</v>
      </c>
      <c r="C20" s="33">
        <v>5.0000000000000001E-3</v>
      </c>
      <c r="D20" s="4">
        <v>0.3</v>
      </c>
      <c r="E20" s="23">
        <f t="shared" si="1"/>
        <v>1.5E-3</v>
      </c>
      <c r="F20" s="4">
        <v>0.6</v>
      </c>
      <c r="G20" s="23">
        <f t="shared" si="2"/>
        <v>3.0000000000000001E-3</v>
      </c>
      <c r="H20" s="4">
        <v>0</v>
      </c>
      <c r="I20" s="23">
        <f t="shared" si="3"/>
        <v>0</v>
      </c>
      <c r="J20" s="4">
        <v>0</v>
      </c>
      <c r="K20" s="23">
        <f t="shared" si="4"/>
        <v>0</v>
      </c>
      <c r="L20" s="4">
        <v>1.6E-2</v>
      </c>
      <c r="M20" s="23">
        <f t="shared" si="5"/>
        <v>8.0000000000000007E-5</v>
      </c>
      <c r="N20" s="4">
        <v>22</v>
      </c>
      <c r="O20" s="23">
        <f t="shared" si="6"/>
        <v>0.11</v>
      </c>
    </row>
    <row r="21" spans="2:15">
      <c r="B21" s="22" t="s">
        <v>18</v>
      </c>
      <c r="C21" s="33">
        <v>2.5000000000000001E-4</v>
      </c>
      <c r="D21" s="4">
        <v>22.98</v>
      </c>
      <c r="E21" s="23">
        <f t="shared" si="1"/>
        <v>5.7450000000000001E-3</v>
      </c>
      <c r="F21" s="4">
        <v>47.75</v>
      </c>
      <c r="G21" s="23">
        <f t="shared" si="2"/>
        <v>1.19375E-2</v>
      </c>
      <c r="H21" s="4">
        <v>4.07</v>
      </c>
      <c r="I21" s="23">
        <f t="shared" si="3"/>
        <v>1.0175000000000002E-3</v>
      </c>
      <c r="J21" s="4">
        <v>0</v>
      </c>
      <c r="K21" s="23">
        <f t="shared" si="4"/>
        <v>0</v>
      </c>
      <c r="L21" s="4">
        <v>7.5999999999999998E-2</v>
      </c>
      <c r="M21" s="23">
        <f t="shared" si="5"/>
        <v>1.9000000000000001E-5</v>
      </c>
      <c r="N21" s="4">
        <v>233</v>
      </c>
      <c r="O21" s="23">
        <f t="shared" si="6"/>
        <v>5.8250000000000003E-2</v>
      </c>
    </row>
    <row r="22" spans="2:15" ht="15.75" thickBot="1">
      <c r="B22" s="22" t="s">
        <v>19</v>
      </c>
      <c r="C22" s="33">
        <v>25</v>
      </c>
      <c r="D22" s="4"/>
      <c r="E22" s="25">
        <f t="shared" si="1"/>
        <v>0</v>
      </c>
      <c r="F22" s="4"/>
      <c r="G22" s="23">
        <f t="shared" si="2"/>
        <v>0</v>
      </c>
      <c r="H22" s="4"/>
      <c r="I22" s="23">
        <f t="shared" si="3"/>
        <v>0</v>
      </c>
      <c r="J22" s="4"/>
      <c r="K22" s="23">
        <f t="shared" si="4"/>
        <v>0</v>
      </c>
      <c r="L22" s="4"/>
      <c r="M22" s="23">
        <f t="shared" si="5"/>
        <v>0</v>
      </c>
      <c r="N22" s="4"/>
      <c r="O22" s="23">
        <f t="shared" si="6"/>
        <v>0</v>
      </c>
    </row>
    <row r="23" spans="2:15" ht="21.75" thickBot="1">
      <c r="D23" s="6">
        <f t="shared" ref="D23:O23" si="7">SUM(D14:D22)</f>
        <v>45.120000000000005</v>
      </c>
      <c r="E23" s="42">
        <f t="shared" si="7"/>
        <v>12.080494999999999</v>
      </c>
      <c r="F23" s="6">
        <f t="shared" si="7"/>
        <v>137.85</v>
      </c>
      <c r="G23" s="42">
        <f t="shared" si="7"/>
        <v>8.0199375000000011</v>
      </c>
      <c r="H23" s="6">
        <f t="shared" si="7"/>
        <v>116.4</v>
      </c>
      <c r="I23" s="42">
        <f t="shared" si="7"/>
        <v>10.7763925</v>
      </c>
      <c r="J23" s="6">
        <f t="shared" si="7"/>
        <v>16</v>
      </c>
      <c r="K23" s="42">
        <f t="shared" si="7"/>
        <v>1.25525</v>
      </c>
      <c r="L23" s="6">
        <f t="shared" si="7"/>
        <v>40.323</v>
      </c>
      <c r="M23" s="34">
        <f t="shared" si="7"/>
        <v>0.92326399999999997</v>
      </c>
      <c r="N23" s="6">
        <f t="shared" si="7"/>
        <v>1734</v>
      </c>
      <c r="O23" s="35">
        <f t="shared" si="7"/>
        <v>179.65574999999998</v>
      </c>
    </row>
    <row r="26" spans="2:15" ht="39.75" customHeight="1">
      <c r="B26" s="40" t="s">
        <v>51</v>
      </c>
      <c r="C26" s="41" t="s">
        <v>2</v>
      </c>
      <c r="D26" s="41" t="s">
        <v>52</v>
      </c>
      <c r="E26" s="41" t="s">
        <v>26</v>
      </c>
      <c r="F26" s="41" t="s">
        <v>6</v>
      </c>
      <c r="G26" s="41" t="s">
        <v>10</v>
      </c>
      <c r="H26" s="36"/>
    </row>
    <row r="27" spans="2:15" ht="21.75" customHeight="1">
      <c r="B27" s="2" t="s">
        <v>35</v>
      </c>
      <c r="C27" s="37" t="s">
        <v>53</v>
      </c>
      <c r="D27" s="37">
        <v>137.85</v>
      </c>
      <c r="E27" s="37">
        <v>116.4</v>
      </c>
      <c r="F27" s="37">
        <v>40.32</v>
      </c>
      <c r="G27" s="37">
        <v>1734</v>
      </c>
    </row>
    <row r="28" spans="2:15" ht="21.75" customHeight="1">
      <c r="B28" s="39" t="s">
        <v>21</v>
      </c>
      <c r="C28" s="38">
        <v>12.08</v>
      </c>
      <c r="D28" s="38">
        <v>8.02</v>
      </c>
      <c r="E28" s="38">
        <v>10.78</v>
      </c>
      <c r="F28" s="38">
        <v>0.92</v>
      </c>
      <c r="G28" s="38">
        <v>179.7</v>
      </c>
      <c r="I28" s="93" t="s">
        <v>73</v>
      </c>
      <c r="J28" s="94" t="s">
        <v>72</v>
      </c>
    </row>
    <row r="29" spans="2:15">
      <c r="F29" s="24">
        <v>2.2999999999999998</v>
      </c>
      <c r="I29" s="93" t="s">
        <v>73</v>
      </c>
      <c r="J29" s="94" t="s">
        <v>127</v>
      </c>
    </row>
  </sheetData>
  <mergeCells count="8">
    <mergeCell ref="Y1:Z1"/>
    <mergeCell ref="AC1:AD1"/>
    <mergeCell ref="AG1:AH1"/>
    <mergeCell ref="E1:F1"/>
    <mergeCell ref="I1:J1"/>
    <mergeCell ref="M1:N1"/>
    <mergeCell ref="Q1:R1"/>
    <mergeCell ref="U1:V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topLeftCell="A22" workbookViewId="0">
      <selection activeCell="C35" sqref="C35:H38"/>
    </sheetView>
  </sheetViews>
  <sheetFormatPr defaultRowHeight="15"/>
  <cols>
    <col min="1" max="1" width="17.5703125" customWidth="1"/>
    <col min="2" max="2" width="9.140625" style="6"/>
    <col min="3" max="3" width="18" style="6" bestFit="1" customWidth="1"/>
    <col min="6" max="6" width="11.7109375" bestFit="1" customWidth="1"/>
    <col min="7" max="7" width="16.42578125" bestFit="1" customWidth="1"/>
    <col min="18" max="18" width="11.7109375" bestFit="1" customWidth="1"/>
    <col min="22" max="22" width="11.7109375" bestFit="1" customWidth="1"/>
  </cols>
  <sheetData>
    <row r="1" spans="1:24">
      <c r="A1" s="8" t="s">
        <v>1</v>
      </c>
      <c r="B1" s="8" t="s">
        <v>20</v>
      </c>
      <c r="C1" s="8" t="s">
        <v>21</v>
      </c>
      <c r="F1" s="89" t="s">
        <v>74</v>
      </c>
      <c r="G1" s="89"/>
      <c r="H1" s="13" t="s">
        <v>93</v>
      </c>
      <c r="J1" s="89" t="s">
        <v>75</v>
      </c>
      <c r="K1" s="89"/>
      <c r="L1" s="13" t="s">
        <v>94</v>
      </c>
      <c r="N1" s="89" t="s">
        <v>8</v>
      </c>
      <c r="O1" s="89"/>
      <c r="P1" s="13" t="s">
        <v>95</v>
      </c>
      <c r="R1" s="89" t="s">
        <v>76</v>
      </c>
      <c r="S1" s="89"/>
      <c r="T1" s="13" t="s">
        <v>96</v>
      </c>
      <c r="V1" s="89" t="s">
        <v>77</v>
      </c>
      <c r="W1" s="89"/>
      <c r="X1" s="13" t="s">
        <v>101</v>
      </c>
    </row>
    <row r="2" spans="1:24">
      <c r="A2" s="9" t="s">
        <v>74</v>
      </c>
      <c r="B2" s="8">
        <v>0.3</v>
      </c>
      <c r="C2" s="8">
        <f>B2/4</f>
        <v>7.4999999999999997E-2</v>
      </c>
      <c r="F2" s="16" t="s">
        <v>24</v>
      </c>
      <c r="G2" s="16" t="s">
        <v>23</v>
      </c>
      <c r="H2" s="7"/>
      <c r="J2" s="16" t="s">
        <v>24</v>
      </c>
      <c r="K2" s="16" t="s">
        <v>23</v>
      </c>
      <c r="L2" s="7"/>
      <c r="N2" s="16" t="s">
        <v>24</v>
      </c>
      <c r="O2" s="16" t="s">
        <v>23</v>
      </c>
      <c r="P2" s="7"/>
      <c r="R2" s="16" t="s">
        <v>24</v>
      </c>
      <c r="S2" s="16" t="s">
        <v>23</v>
      </c>
      <c r="T2" s="7"/>
      <c r="V2" s="16" t="s">
        <v>24</v>
      </c>
      <c r="W2" s="16" t="s">
        <v>23</v>
      </c>
      <c r="X2" s="7"/>
    </row>
    <row r="3" spans="1:24">
      <c r="A3" s="9" t="s">
        <v>75</v>
      </c>
      <c r="B3" s="8">
        <v>0.15</v>
      </c>
      <c r="C3" s="8">
        <f t="shared" ref="C3:C14" si="0">B3/4</f>
        <v>3.7499999999999999E-2</v>
      </c>
      <c r="F3" s="13" t="s">
        <v>86</v>
      </c>
      <c r="G3" s="10">
        <v>1.6</v>
      </c>
      <c r="H3" s="7"/>
      <c r="J3" s="13" t="s">
        <v>86</v>
      </c>
      <c r="K3" s="10">
        <v>3.8</v>
      </c>
      <c r="L3" s="7"/>
      <c r="N3" s="13" t="s">
        <v>86</v>
      </c>
      <c r="O3" s="10">
        <v>0.9</v>
      </c>
      <c r="P3" s="7"/>
      <c r="R3" s="13" t="s">
        <v>86</v>
      </c>
      <c r="S3" s="10">
        <v>3.8</v>
      </c>
      <c r="T3" s="7"/>
      <c r="V3" s="13" t="s">
        <v>86</v>
      </c>
      <c r="W3" s="10">
        <v>3.1</v>
      </c>
      <c r="X3" s="7"/>
    </row>
    <row r="4" spans="1:24">
      <c r="A4" s="9" t="s">
        <v>8</v>
      </c>
      <c r="B4" s="8">
        <v>0.08</v>
      </c>
      <c r="C4" s="8">
        <f t="shared" si="0"/>
        <v>0.02</v>
      </c>
      <c r="F4" s="13" t="s">
        <v>85</v>
      </c>
      <c r="G4" s="10">
        <v>2.2999999999999998</v>
      </c>
      <c r="H4" s="7"/>
      <c r="J4" s="13" t="s">
        <v>85</v>
      </c>
      <c r="K4" s="10">
        <v>23</v>
      </c>
      <c r="L4" s="7"/>
      <c r="N4" s="13" t="s">
        <v>85</v>
      </c>
      <c r="O4" s="10">
        <v>3.1</v>
      </c>
      <c r="P4" s="7"/>
      <c r="R4" s="13" t="s">
        <v>85</v>
      </c>
      <c r="S4" s="10">
        <v>11.3</v>
      </c>
      <c r="T4" s="7"/>
      <c r="V4" s="13" t="s">
        <v>85</v>
      </c>
      <c r="W4" s="10">
        <v>0.4</v>
      </c>
      <c r="X4" s="7"/>
    </row>
    <row r="5" spans="1:24">
      <c r="A5" s="9" t="s">
        <v>76</v>
      </c>
      <c r="B5" s="8">
        <v>5.0000000000000001E-3</v>
      </c>
      <c r="C5" s="8">
        <f t="shared" si="0"/>
        <v>1.25E-3</v>
      </c>
      <c r="F5" s="13" t="s">
        <v>34</v>
      </c>
      <c r="G5" s="10">
        <v>0.2</v>
      </c>
      <c r="H5" s="7"/>
      <c r="J5" s="13" t="s">
        <v>34</v>
      </c>
      <c r="K5" s="10">
        <v>0.2</v>
      </c>
      <c r="L5" s="7"/>
      <c r="N5" s="13" t="s">
        <v>34</v>
      </c>
      <c r="O5" s="10">
        <v>0.2</v>
      </c>
      <c r="P5" s="7"/>
      <c r="R5" s="13" t="s">
        <v>34</v>
      </c>
      <c r="S5" s="10">
        <v>0.6</v>
      </c>
      <c r="T5" s="7"/>
      <c r="V5" s="13" t="s">
        <v>34</v>
      </c>
      <c r="W5" s="10">
        <v>0</v>
      </c>
      <c r="X5" s="7"/>
    </row>
    <row r="6" spans="1:24">
      <c r="A6" s="9" t="s">
        <v>77</v>
      </c>
      <c r="B6" s="8">
        <v>5.0000000000000001E-3</v>
      </c>
      <c r="C6" s="8">
        <f t="shared" si="0"/>
        <v>1.25E-3</v>
      </c>
      <c r="F6" s="13" t="s">
        <v>5</v>
      </c>
      <c r="G6" s="10">
        <v>2.9</v>
      </c>
      <c r="H6" s="7"/>
      <c r="J6" s="13" t="s">
        <v>5</v>
      </c>
      <c r="K6" s="10">
        <v>1.4</v>
      </c>
      <c r="L6" s="7"/>
      <c r="N6" s="13" t="s">
        <v>5</v>
      </c>
      <c r="O6" s="10">
        <v>1.3</v>
      </c>
      <c r="P6" s="7"/>
      <c r="R6" s="13" t="s">
        <v>5</v>
      </c>
      <c r="S6" s="10">
        <v>3</v>
      </c>
      <c r="T6" s="7"/>
      <c r="V6" s="13" t="s">
        <v>5</v>
      </c>
      <c r="W6" s="10">
        <v>2.9</v>
      </c>
      <c r="X6" s="7"/>
    </row>
    <row r="7" spans="1:24">
      <c r="A7" s="9" t="s">
        <v>78</v>
      </c>
      <c r="B7" s="8">
        <v>0.25</v>
      </c>
      <c r="C7" s="8">
        <f t="shared" si="0"/>
        <v>6.25E-2</v>
      </c>
      <c r="F7" s="72" t="s">
        <v>87</v>
      </c>
      <c r="G7" s="71">
        <v>0</v>
      </c>
      <c r="H7" s="7"/>
      <c r="J7" s="72" t="s">
        <v>87</v>
      </c>
      <c r="K7" s="71">
        <v>5.0000000000000001E-3</v>
      </c>
      <c r="L7" s="7"/>
      <c r="N7" s="72" t="s">
        <v>87</v>
      </c>
      <c r="O7" s="71">
        <v>0.01</v>
      </c>
      <c r="P7" s="7"/>
      <c r="R7" s="72" t="s">
        <v>87</v>
      </c>
      <c r="S7" s="71">
        <v>0.01</v>
      </c>
      <c r="T7" s="7"/>
      <c r="V7" s="72" t="s">
        <v>87</v>
      </c>
      <c r="W7" s="71">
        <v>0</v>
      </c>
      <c r="X7" s="7"/>
    </row>
    <row r="8" spans="1:24">
      <c r="A8" s="9" t="s">
        <v>79</v>
      </c>
      <c r="B8" s="8">
        <v>0.05</v>
      </c>
      <c r="C8" s="8">
        <f t="shared" si="0"/>
        <v>1.2500000000000001E-2</v>
      </c>
      <c r="F8" s="31"/>
      <c r="G8" s="31"/>
      <c r="H8" s="31"/>
    </row>
    <row r="9" spans="1:24">
      <c r="A9" s="9" t="s">
        <v>80</v>
      </c>
      <c r="B9" s="8">
        <v>0.05</v>
      </c>
      <c r="C9" s="8">
        <f t="shared" si="0"/>
        <v>1.2500000000000001E-2</v>
      </c>
      <c r="F9" s="89" t="s">
        <v>78</v>
      </c>
      <c r="G9" s="89"/>
      <c r="H9" s="13" t="s">
        <v>97</v>
      </c>
      <c r="J9" s="89" t="s">
        <v>88</v>
      </c>
      <c r="K9" s="89"/>
      <c r="L9" s="13" t="s">
        <v>98</v>
      </c>
      <c r="N9" s="89" t="s">
        <v>89</v>
      </c>
      <c r="O9" s="89"/>
      <c r="P9" s="13" t="s">
        <v>99</v>
      </c>
      <c r="R9" s="89" t="s">
        <v>81</v>
      </c>
      <c r="S9" s="89"/>
      <c r="T9" s="13" t="s">
        <v>100</v>
      </c>
      <c r="V9" s="89" t="s">
        <v>82</v>
      </c>
      <c r="W9" s="89"/>
      <c r="X9" s="13" t="s">
        <v>32</v>
      </c>
    </row>
    <row r="10" spans="1:24">
      <c r="A10" s="9" t="s">
        <v>30</v>
      </c>
      <c r="B10" s="8">
        <v>4.0000000000000001E-3</v>
      </c>
      <c r="C10" s="8">
        <f t="shared" si="0"/>
        <v>1E-3</v>
      </c>
      <c r="F10" s="16" t="s">
        <v>24</v>
      </c>
      <c r="G10" s="16" t="s">
        <v>23</v>
      </c>
      <c r="H10" s="7"/>
      <c r="J10" s="16" t="s">
        <v>24</v>
      </c>
      <c r="K10" s="16" t="s">
        <v>23</v>
      </c>
      <c r="L10" s="7"/>
      <c r="N10" s="16" t="s">
        <v>24</v>
      </c>
      <c r="O10" s="16" t="s">
        <v>23</v>
      </c>
      <c r="P10" s="7"/>
      <c r="R10" s="16" t="s">
        <v>24</v>
      </c>
      <c r="S10" s="16" t="s">
        <v>23</v>
      </c>
      <c r="T10" s="7"/>
      <c r="V10" s="16" t="s">
        <v>24</v>
      </c>
      <c r="W10" s="16" t="s">
        <v>23</v>
      </c>
      <c r="X10" s="7"/>
    </row>
    <row r="11" spans="1:24">
      <c r="A11" s="9" t="s">
        <v>81</v>
      </c>
      <c r="B11" s="8">
        <v>5.0000000000000001E-3</v>
      </c>
      <c r="C11" s="8">
        <f t="shared" si="0"/>
        <v>1.25E-3</v>
      </c>
      <c r="F11" s="13" t="s">
        <v>86</v>
      </c>
      <c r="G11" s="10">
        <v>3.3</v>
      </c>
      <c r="H11" s="7"/>
      <c r="J11" s="13" t="s">
        <v>86</v>
      </c>
      <c r="K11" s="10">
        <v>7.8</v>
      </c>
      <c r="L11" s="7"/>
      <c r="N11" s="13" t="s">
        <v>86</v>
      </c>
      <c r="O11" s="10">
        <v>0.1</v>
      </c>
      <c r="P11" s="7"/>
      <c r="R11" s="13" t="s">
        <v>86</v>
      </c>
      <c r="S11" s="10">
        <v>10.7</v>
      </c>
      <c r="T11" s="7"/>
      <c r="V11" s="13" t="s">
        <v>86</v>
      </c>
      <c r="W11" s="10">
        <v>13</v>
      </c>
      <c r="X11" s="7"/>
    </row>
    <row r="12" spans="1:24">
      <c r="A12" s="9" t="s">
        <v>82</v>
      </c>
      <c r="B12" s="8">
        <v>0.17399999999999999</v>
      </c>
      <c r="C12" s="8">
        <f t="shared" si="0"/>
        <v>4.3499999999999997E-2</v>
      </c>
      <c r="F12" s="13" t="s">
        <v>85</v>
      </c>
      <c r="G12" s="10">
        <v>4.9000000000000004</v>
      </c>
      <c r="H12" s="7"/>
      <c r="J12" s="13" t="s">
        <v>85</v>
      </c>
      <c r="K12" s="10">
        <v>74.3</v>
      </c>
      <c r="L12" s="7"/>
      <c r="N12" s="13" t="s">
        <v>85</v>
      </c>
      <c r="O12" s="10">
        <v>0.7</v>
      </c>
      <c r="P12" s="7"/>
      <c r="R12" s="13" t="s">
        <v>85</v>
      </c>
      <c r="S12" s="10">
        <v>38.299999999999997</v>
      </c>
      <c r="T12" s="7"/>
      <c r="V12" s="13" t="s">
        <v>85</v>
      </c>
      <c r="W12" s="10">
        <v>0</v>
      </c>
      <c r="X12" s="7"/>
    </row>
    <row r="13" spans="1:24">
      <c r="A13" s="9" t="s">
        <v>83</v>
      </c>
      <c r="B13" s="8">
        <v>0.1</v>
      </c>
      <c r="C13" s="8">
        <f t="shared" si="0"/>
        <v>2.5000000000000001E-2</v>
      </c>
      <c r="F13" s="13" t="s">
        <v>34</v>
      </c>
      <c r="G13" s="10">
        <v>1.6</v>
      </c>
      <c r="H13" s="7"/>
      <c r="J13" s="13" t="s">
        <v>34</v>
      </c>
      <c r="K13" s="10">
        <v>1.1000000000000001</v>
      </c>
      <c r="L13" s="7"/>
      <c r="N13" s="13" t="s">
        <v>34</v>
      </c>
      <c r="O13" s="10">
        <v>83</v>
      </c>
      <c r="P13" s="7"/>
      <c r="R13" s="13" t="s">
        <v>34</v>
      </c>
      <c r="S13" s="10">
        <v>2.7</v>
      </c>
      <c r="T13" s="7"/>
      <c r="V13" s="13" t="s">
        <v>34</v>
      </c>
      <c r="W13" s="10">
        <v>10.8</v>
      </c>
      <c r="X13" s="7"/>
    </row>
    <row r="14" spans="1:24">
      <c r="A14" s="9" t="s">
        <v>84</v>
      </c>
      <c r="B14" s="8">
        <v>0.1</v>
      </c>
      <c r="C14" s="8">
        <f t="shared" si="0"/>
        <v>2.5000000000000001E-2</v>
      </c>
      <c r="F14" s="13" t="s">
        <v>5</v>
      </c>
      <c r="G14" s="10">
        <v>0</v>
      </c>
      <c r="H14" s="7"/>
      <c r="J14" s="13" t="s">
        <v>5</v>
      </c>
      <c r="K14" s="10">
        <v>2.9</v>
      </c>
      <c r="L14" s="7"/>
      <c r="N14" s="13" t="s">
        <v>5</v>
      </c>
      <c r="O14" s="10">
        <v>0</v>
      </c>
      <c r="P14" s="7"/>
      <c r="R14" s="13" t="s">
        <v>5</v>
      </c>
      <c r="S14" s="10">
        <v>26.5</v>
      </c>
      <c r="T14" s="7"/>
      <c r="V14" s="13" t="s">
        <v>5</v>
      </c>
      <c r="W14" s="10">
        <v>0</v>
      </c>
      <c r="X14" s="7"/>
    </row>
    <row r="15" spans="1:24">
      <c r="F15" s="72" t="s">
        <v>87</v>
      </c>
      <c r="G15" s="71">
        <v>0.04</v>
      </c>
      <c r="H15" s="7"/>
      <c r="J15" s="72" t="s">
        <v>87</v>
      </c>
      <c r="K15" s="71">
        <v>3.0000000000000001E-3</v>
      </c>
      <c r="L15" s="7"/>
      <c r="N15" s="72" t="s">
        <v>87</v>
      </c>
      <c r="O15" s="71">
        <v>8.0000000000000002E-3</v>
      </c>
      <c r="P15" s="7"/>
      <c r="R15" s="72" t="s">
        <v>87</v>
      </c>
      <c r="S15" s="71">
        <v>2.5000000000000001E-2</v>
      </c>
      <c r="T15" s="7"/>
      <c r="V15" s="72" t="s">
        <v>87</v>
      </c>
      <c r="W15" s="71">
        <v>0</v>
      </c>
      <c r="X15" s="7"/>
    </row>
    <row r="18" spans="3:24">
      <c r="C18" s="75" t="s">
        <v>0</v>
      </c>
      <c r="D18" s="19" t="s">
        <v>50</v>
      </c>
      <c r="E18" s="21" t="s">
        <v>2</v>
      </c>
      <c r="F18" s="20" t="s">
        <v>21</v>
      </c>
      <c r="G18" s="21" t="s">
        <v>3</v>
      </c>
      <c r="H18" s="1" t="s">
        <v>21</v>
      </c>
      <c r="I18" s="21" t="s">
        <v>34</v>
      </c>
      <c r="J18" s="1" t="s">
        <v>21</v>
      </c>
      <c r="K18" s="1" t="s">
        <v>5</v>
      </c>
      <c r="L18" s="1" t="s">
        <v>21</v>
      </c>
      <c r="M18" s="21" t="s">
        <v>6</v>
      </c>
      <c r="N18" s="1" t="s">
        <v>21</v>
      </c>
      <c r="O18" s="21" t="s">
        <v>7</v>
      </c>
      <c r="P18" s="1" t="s">
        <v>21</v>
      </c>
      <c r="R18" s="89" t="s">
        <v>90</v>
      </c>
      <c r="S18" s="89"/>
      <c r="T18" s="13" t="s">
        <v>102</v>
      </c>
      <c r="V18" s="89" t="s">
        <v>91</v>
      </c>
      <c r="W18" s="89"/>
      <c r="X18" s="13" t="s">
        <v>92</v>
      </c>
    </row>
    <row r="19" spans="3:24">
      <c r="C19" s="20" t="s">
        <v>74</v>
      </c>
      <c r="D19" s="74">
        <v>7.4999999999999997E-2</v>
      </c>
      <c r="E19" s="4">
        <v>1.6</v>
      </c>
      <c r="F19" s="23">
        <f t="shared" ref="F19:F31" si="1">D19*E19</f>
        <v>0.12</v>
      </c>
      <c r="G19" s="4">
        <v>2.2999999999999998</v>
      </c>
      <c r="H19" s="23">
        <f>D19*G19</f>
        <v>0.17249999999999999</v>
      </c>
      <c r="I19" s="4">
        <v>0.2</v>
      </c>
      <c r="J19" s="23">
        <f>D19*I19</f>
        <v>1.4999999999999999E-2</v>
      </c>
      <c r="K19" s="4">
        <v>2.9</v>
      </c>
      <c r="L19" s="23">
        <f>D19*K19</f>
        <v>0.2175</v>
      </c>
      <c r="M19" s="4">
        <v>0</v>
      </c>
      <c r="N19" s="23">
        <f>D19*M19</f>
        <v>0</v>
      </c>
      <c r="O19" s="4">
        <v>17</v>
      </c>
      <c r="P19" s="23">
        <f>D19*O19</f>
        <v>1.2749999999999999</v>
      </c>
      <c r="R19" s="16" t="s">
        <v>24</v>
      </c>
      <c r="S19" s="16" t="s">
        <v>23</v>
      </c>
      <c r="T19" s="7"/>
      <c r="V19" s="16" t="s">
        <v>24</v>
      </c>
      <c r="W19" s="16" t="s">
        <v>23</v>
      </c>
      <c r="X19" s="7"/>
    </row>
    <row r="20" spans="3:24">
      <c r="C20" s="20" t="s">
        <v>75</v>
      </c>
      <c r="D20" s="74">
        <v>3.7499999999999999E-2</v>
      </c>
      <c r="E20" s="4">
        <v>3.8</v>
      </c>
      <c r="F20" s="23">
        <f t="shared" si="1"/>
        <v>0.14249999999999999</v>
      </c>
      <c r="G20" s="4">
        <v>23</v>
      </c>
      <c r="H20" s="23">
        <f t="shared" ref="H20:H31" si="2">D20*G20</f>
        <v>0.86249999999999993</v>
      </c>
      <c r="I20" s="4">
        <v>0.2</v>
      </c>
      <c r="J20" s="23">
        <f t="shared" ref="J20:J31" si="3">D20*I20</f>
        <v>7.4999999999999997E-3</v>
      </c>
      <c r="K20" s="4">
        <v>1.4</v>
      </c>
      <c r="L20" s="23">
        <f t="shared" ref="L20:L31" si="4">D20*K20</f>
        <v>5.2499999999999998E-2</v>
      </c>
      <c r="M20" s="4">
        <v>5.0000000000000001E-3</v>
      </c>
      <c r="N20" s="23">
        <f t="shared" ref="N20:N31" si="5">D20*M20</f>
        <v>1.875E-4</v>
      </c>
      <c r="O20" s="4">
        <v>112</v>
      </c>
      <c r="P20" s="23">
        <f t="shared" ref="P20:P31" si="6">D20*O20</f>
        <v>4.2</v>
      </c>
      <c r="R20" s="13" t="s">
        <v>86</v>
      </c>
      <c r="S20" s="10">
        <v>3</v>
      </c>
      <c r="T20" s="7"/>
      <c r="V20" s="13" t="s">
        <v>86</v>
      </c>
      <c r="W20" s="10">
        <v>8</v>
      </c>
      <c r="X20" s="7"/>
    </row>
    <row r="21" spans="3:24">
      <c r="C21" s="20" t="s">
        <v>8</v>
      </c>
      <c r="D21" s="74">
        <v>0.02</v>
      </c>
      <c r="E21" s="4">
        <v>0.9</v>
      </c>
      <c r="F21" s="23">
        <f t="shared" si="1"/>
        <v>1.8000000000000002E-2</v>
      </c>
      <c r="G21" s="4">
        <v>3.1</v>
      </c>
      <c r="H21" s="23">
        <f t="shared" si="2"/>
        <v>6.2000000000000006E-2</v>
      </c>
      <c r="I21" s="4">
        <v>0.2</v>
      </c>
      <c r="J21" s="23">
        <f t="shared" si="3"/>
        <v>4.0000000000000001E-3</v>
      </c>
      <c r="K21" s="4">
        <v>1.3</v>
      </c>
      <c r="L21" s="23">
        <f t="shared" si="4"/>
        <v>2.6000000000000002E-2</v>
      </c>
      <c r="M21" s="4">
        <v>0.01</v>
      </c>
      <c r="N21" s="23">
        <f t="shared" si="5"/>
        <v>2.0000000000000001E-4</v>
      </c>
      <c r="O21" s="4">
        <v>17</v>
      </c>
      <c r="P21" s="23">
        <f t="shared" si="6"/>
        <v>0.34</v>
      </c>
      <c r="R21" s="13" t="s">
        <v>85</v>
      </c>
      <c r="S21" s="10">
        <v>19</v>
      </c>
      <c r="T21" s="7"/>
      <c r="V21" s="13" t="s">
        <v>85</v>
      </c>
      <c r="W21" s="10">
        <v>84</v>
      </c>
      <c r="X21" s="7"/>
    </row>
    <row r="22" spans="3:24">
      <c r="C22" s="20" t="s">
        <v>76</v>
      </c>
      <c r="D22" s="74">
        <v>1.25E-3</v>
      </c>
      <c r="E22" s="4">
        <v>3.8</v>
      </c>
      <c r="F22" s="23">
        <f t="shared" si="1"/>
        <v>4.7499999999999999E-3</v>
      </c>
      <c r="G22" s="4">
        <v>11.3</v>
      </c>
      <c r="H22" s="23">
        <f t="shared" si="2"/>
        <v>1.4125E-2</v>
      </c>
      <c r="I22" s="4">
        <v>0.6</v>
      </c>
      <c r="J22" s="23">
        <f t="shared" si="3"/>
        <v>7.5000000000000002E-4</v>
      </c>
      <c r="K22" s="4">
        <v>3</v>
      </c>
      <c r="L22" s="23">
        <f t="shared" si="4"/>
        <v>3.7499999999999999E-3</v>
      </c>
      <c r="M22" s="4">
        <v>0.01</v>
      </c>
      <c r="N22" s="23">
        <f t="shared" si="5"/>
        <v>1.2500000000000001E-5</v>
      </c>
      <c r="O22" s="4">
        <v>67</v>
      </c>
      <c r="P22" s="23">
        <f t="shared" si="6"/>
        <v>8.3750000000000005E-2</v>
      </c>
      <c r="R22" s="13"/>
      <c r="S22" s="10"/>
      <c r="T22" s="7"/>
      <c r="V22" s="13"/>
      <c r="W22" s="10"/>
      <c r="X22" s="7"/>
    </row>
    <row r="23" spans="3:24">
      <c r="C23" s="20" t="s">
        <v>77</v>
      </c>
      <c r="D23" s="74">
        <v>1.25E-3</v>
      </c>
      <c r="E23" s="4">
        <v>14</v>
      </c>
      <c r="F23" s="23">
        <f t="shared" si="1"/>
        <v>1.7500000000000002E-2</v>
      </c>
      <c r="G23" s="4">
        <v>0.4</v>
      </c>
      <c r="H23" s="23">
        <f t="shared" si="2"/>
        <v>5.0000000000000001E-4</v>
      </c>
      <c r="I23" s="4">
        <v>0</v>
      </c>
      <c r="J23" s="23">
        <f t="shared" si="3"/>
        <v>0</v>
      </c>
      <c r="K23" s="4">
        <v>2.9</v>
      </c>
      <c r="L23" s="23">
        <f t="shared" si="4"/>
        <v>3.6249999999999998E-3</v>
      </c>
      <c r="M23" s="4">
        <v>0</v>
      </c>
      <c r="N23" s="23">
        <f t="shared" si="5"/>
        <v>0</v>
      </c>
      <c r="O23" s="4">
        <v>14</v>
      </c>
      <c r="P23" s="23">
        <f t="shared" si="6"/>
        <v>1.7500000000000002E-2</v>
      </c>
      <c r="R23" s="13"/>
      <c r="S23" s="10"/>
      <c r="T23" s="7"/>
      <c r="V23" s="13"/>
      <c r="W23" s="10"/>
      <c r="X23" s="7"/>
    </row>
    <row r="24" spans="3:24">
      <c r="C24" s="20" t="s">
        <v>78</v>
      </c>
      <c r="D24" s="74">
        <v>6.25E-2</v>
      </c>
      <c r="E24" s="4">
        <v>3.3</v>
      </c>
      <c r="F24" s="23">
        <f t="shared" si="1"/>
        <v>0.20624999999999999</v>
      </c>
      <c r="G24" s="4">
        <v>4.9000000000000004</v>
      </c>
      <c r="H24" s="23">
        <f t="shared" si="2"/>
        <v>0.30625000000000002</v>
      </c>
      <c r="I24" s="4">
        <v>1.6</v>
      </c>
      <c r="J24" s="23">
        <f t="shared" si="3"/>
        <v>0.1</v>
      </c>
      <c r="K24" s="4">
        <v>0</v>
      </c>
      <c r="L24" s="23">
        <f t="shared" si="4"/>
        <v>0</v>
      </c>
      <c r="M24" s="4">
        <v>0.04</v>
      </c>
      <c r="N24" s="23">
        <f t="shared" si="5"/>
        <v>2.5000000000000001E-3</v>
      </c>
      <c r="O24" s="4">
        <v>47</v>
      </c>
      <c r="P24" s="23">
        <f t="shared" si="6"/>
        <v>2.9375</v>
      </c>
      <c r="R24" s="13" t="s">
        <v>34</v>
      </c>
      <c r="S24" s="10">
        <v>0.8</v>
      </c>
      <c r="T24" s="7"/>
      <c r="V24" s="13" t="s">
        <v>34</v>
      </c>
      <c r="W24" s="10">
        <v>0.4</v>
      </c>
      <c r="X24" s="7"/>
    </row>
    <row r="25" spans="3:24">
      <c r="C25" s="20" t="s">
        <v>79</v>
      </c>
      <c r="D25" s="74">
        <v>1.2500000000000001E-2</v>
      </c>
      <c r="E25" s="4">
        <v>7.8</v>
      </c>
      <c r="F25" s="23">
        <f t="shared" si="1"/>
        <v>9.7500000000000003E-2</v>
      </c>
      <c r="G25" s="4">
        <v>74.3</v>
      </c>
      <c r="H25" s="23">
        <f t="shared" si="2"/>
        <v>0.92874999999999996</v>
      </c>
      <c r="I25" s="4">
        <v>1.1000000000000001</v>
      </c>
      <c r="J25" s="23">
        <f t="shared" si="3"/>
        <v>1.3750000000000002E-2</v>
      </c>
      <c r="K25" s="4">
        <v>2.9</v>
      </c>
      <c r="L25" s="23">
        <f t="shared" si="4"/>
        <v>3.6249999999999998E-2</v>
      </c>
      <c r="M25" s="4">
        <v>3.0000000000000001E-3</v>
      </c>
      <c r="N25" s="23">
        <f t="shared" si="5"/>
        <v>3.7500000000000003E-5</v>
      </c>
      <c r="O25" s="4">
        <v>347</v>
      </c>
      <c r="P25" s="23">
        <f t="shared" si="6"/>
        <v>4.3375000000000004</v>
      </c>
      <c r="R25" s="13" t="s">
        <v>5</v>
      </c>
      <c r="S25" s="10">
        <v>1</v>
      </c>
      <c r="T25" s="7"/>
      <c r="V25" s="13" t="s">
        <v>5</v>
      </c>
      <c r="W25" s="10">
        <v>3.3</v>
      </c>
      <c r="X25" s="7"/>
    </row>
    <row r="26" spans="3:24">
      <c r="C26" s="20" t="s">
        <v>80</v>
      </c>
      <c r="D26" s="74">
        <v>1.2500000000000001E-2</v>
      </c>
      <c r="E26" s="4">
        <v>0.1</v>
      </c>
      <c r="F26" s="23">
        <f t="shared" si="1"/>
        <v>1.2500000000000002E-3</v>
      </c>
      <c r="G26" s="4">
        <v>0.7</v>
      </c>
      <c r="H26" s="23">
        <f t="shared" si="2"/>
        <v>8.7499999999999991E-3</v>
      </c>
      <c r="I26" s="4">
        <v>83</v>
      </c>
      <c r="J26" s="23">
        <f t="shared" si="3"/>
        <v>1.0375000000000001</v>
      </c>
      <c r="K26" s="4">
        <v>0</v>
      </c>
      <c r="L26" s="23">
        <f t="shared" si="4"/>
        <v>0</v>
      </c>
      <c r="M26" s="4">
        <v>8.0000000000000002E-3</v>
      </c>
      <c r="N26" s="23">
        <f t="shared" si="5"/>
        <v>1E-4</v>
      </c>
      <c r="O26" s="4">
        <v>750</v>
      </c>
      <c r="P26" s="23">
        <f t="shared" si="6"/>
        <v>9.375</v>
      </c>
      <c r="R26" s="72" t="s">
        <v>87</v>
      </c>
      <c r="S26" s="71">
        <v>1.04E-2</v>
      </c>
      <c r="T26" s="7"/>
      <c r="V26" s="72" t="s">
        <v>87</v>
      </c>
      <c r="W26" s="71">
        <v>0.72899999999999998</v>
      </c>
      <c r="X26" s="7"/>
    </row>
    <row r="27" spans="3:24">
      <c r="C27" s="20" t="s">
        <v>30</v>
      </c>
      <c r="D27" s="74">
        <v>1E-3</v>
      </c>
      <c r="E27" s="4">
        <v>0</v>
      </c>
      <c r="F27" s="23">
        <f t="shared" si="1"/>
        <v>0</v>
      </c>
      <c r="G27" s="4">
        <v>0</v>
      </c>
      <c r="H27" s="23">
        <f t="shared" si="2"/>
        <v>0</v>
      </c>
      <c r="I27" s="4">
        <v>0</v>
      </c>
      <c r="J27" s="23">
        <f t="shared" si="3"/>
        <v>0</v>
      </c>
      <c r="K27" s="4">
        <v>0</v>
      </c>
      <c r="L27" s="23">
        <f t="shared" si="4"/>
        <v>0</v>
      </c>
      <c r="M27" s="4">
        <v>40</v>
      </c>
      <c r="N27" s="23">
        <f t="shared" si="5"/>
        <v>0.04</v>
      </c>
      <c r="O27" s="4">
        <v>0</v>
      </c>
      <c r="P27" s="23">
        <f t="shared" si="6"/>
        <v>0</v>
      </c>
    </row>
    <row r="28" spans="3:24">
      <c r="C28" s="20" t="s">
        <v>81</v>
      </c>
      <c r="D28" s="74">
        <v>1.25E-3</v>
      </c>
      <c r="E28" s="4">
        <v>10.7</v>
      </c>
      <c r="F28" s="23">
        <f t="shared" si="1"/>
        <v>1.3375E-2</v>
      </c>
      <c r="G28" s="4">
        <v>38.299999999999997</v>
      </c>
      <c r="H28" s="23">
        <f t="shared" si="2"/>
        <v>4.7875000000000001E-2</v>
      </c>
      <c r="I28" s="4">
        <v>2.7</v>
      </c>
      <c r="J28" s="23">
        <f t="shared" si="3"/>
        <v>3.3750000000000004E-3</v>
      </c>
      <c r="K28" s="4">
        <v>26.5</v>
      </c>
      <c r="L28" s="23">
        <f t="shared" si="4"/>
        <v>3.3125000000000002E-2</v>
      </c>
      <c r="M28" s="4">
        <v>2.5000000000000001E-2</v>
      </c>
      <c r="N28" s="23">
        <f t="shared" si="5"/>
        <v>3.1250000000000001E-5</v>
      </c>
      <c r="O28" s="4">
        <v>211</v>
      </c>
      <c r="P28" s="23">
        <f t="shared" si="6"/>
        <v>0.26374999999999998</v>
      </c>
    </row>
    <row r="29" spans="3:24">
      <c r="C29" s="20" t="s">
        <v>82</v>
      </c>
      <c r="D29" s="74">
        <v>4.3499999999999997E-2</v>
      </c>
      <c r="E29" s="4">
        <v>13</v>
      </c>
      <c r="F29" s="23">
        <f t="shared" si="1"/>
        <v>0.5655</v>
      </c>
      <c r="G29" s="4">
        <v>84</v>
      </c>
      <c r="H29" s="23">
        <f t="shared" si="2"/>
        <v>3.6539999999999999</v>
      </c>
      <c r="I29" s="4">
        <v>0.4</v>
      </c>
      <c r="J29" s="23">
        <f t="shared" si="3"/>
        <v>1.7399999999999999E-2</v>
      </c>
      <c r="K29" s="4">
        <v>3.3</v>
      </c>
      <c r="L29" s="23">
        <f t="shared" si="4"/>
        <v>0.14354999999999998</v>
      </c>
      <c r="M29" s="4">
        <v>0.72899999999999998</v>
      </c>
      <c r="N29" s="23">
        <f t="shared" si="5"/>
        <v>3.1711499999999997E-2</v>
      </c>
      <c r="O29" s="4">
        <v>357</v>
      </c>
      <c r="P29" s="23">
        <f t="shared" si="6"/>
        <v>15.529499999999999</v>
      </c>
    </row>
    <row r="30" spans="3:24">
      <c r="C30" s="20" t="s">
        <v>83</v>
      </c>
      <c r="D30" s="74">
        <v>2.5000000000000001E-2</v>
      </c>
      <c r="E30" s="4">
        <v>3</v>
      </c>
      <c r="F30" s="23">
        <f t="shared" si="1"/>
        <v>7.5000000000000011E-2</v>
      </c>
      <c r="G30" s="4">
        <v>19</v>
      </c>
      <c r="H30" s="23">
        <f t="shared" si="2"/>
        <v>0.47500000000000003</v>
      </c>
      <c r="I30" s="4">
        <v>0.8</v>
      </c>
      <c r="J30" s="23">
        <f t="shared" si="3"/>
        <v>2.0000000000000004E-2</v>
      </c>
      <c r="K30" s="4">
        <v>1</v>
      </c>
      <c r="L30" s="23">
        <f t="shared" si="4"/>
        <v>2.5000000000000001E-2</v>
      </c>
      <c r="M30" s="4">
        <v>1.04E-2</v>
      </c>
      <c r="N30" s="23">
        <f t="shared" si="5"/>
        <v>2.5999999999999998E-4</v>
      </c>
      <c r="O30" s="4">
        <v>374</v>
      </c>
      <c r="P30" s="23">
        <f t="shared" si="6"/>
        <v>9.35</v>
      </c>
    </row>
    <row r="31" spans="3:24" ht="15.75" thickBot="1">
      <c r="C31" s="20" t="s">
        <v>84</v>
      </c>
      <c r="D31" s="74">
        <v>2.5000000000000001E-2</v>
      </c>
      <c r="E31" s="4">
        <v>8</v>
      </c>
      <c r="F31" s="23">
        <f t="shared" si="1"/>
        <v>0.2</v>
      </c>
      <c r="G31" s="4">
        <v>84</v>
      </c>
      <c r="H31" s="23">
        <f t="shared" si="2"/>
        <v>2.1</v>
      </c>
      <c r="I31" s="4">
        <v>0.4</v>
      </c>
      <c r="J31" s="23">
        <f t="shared" si="3"/>
        <v>1.0000000000000002E-2</v>
      </c>
      <c r="K31" s="4">
        <v>3.3</v>
      </c>
      <c r="L31" s="23">
        <f t="shared" si="4"/>
        <v>8.2500000000000004E-2</v>
      </c>
      <c r="M31" s="4">
        <v>0.72899999999999998</v>
      </c>
      <c r="N31" s="23">
        <f t="shared" si="5"/>
        <v>1.8225000000000002E-2</v>
      </c>
      <c r="O31" s="4">
        <v>357</v>
      </c>
      <c r="P31" s="23">
        <f t="shared" si="6"/>
        <v>8.9250000000000007</v>
      </c>
    </row>
    <row r="32" spans="3:24" ht="21.75" thickBot="1">
      <c r="E32" s="6">
        <f t="shared" ref="E32:P32" si="7">SUM(E19:E31)</f>
        <v>70</v>
      </c>
      <c r="F32" s="42">
        <f t="shared" si="7"/>
        <v>1.4616249999999997</v>
      </c>
      <c r="G32" s="6">
        <f t="shared" si="7"/>
        <v>345.3</v>
      </c>
      <c r="H32" s="42">
        <f t="shared" si="7"/>
        <v>8.6322499999999991</v>
      </c>
      <c r="I32" s="6">
        <f t="shared" si="7"/>
        <v>91.200000000000017</v>
      </c>
      <c r="J32" s="42">
        <f t="shared" si="7"/>
        <v>1.2292750000000001</v>
      </c>
      <c r="K32" s="6">
        <f t="shared" si="7"/>
        <v>48.499999999999993</v>
      </c>
      <c r="L32" s="42">
        <f t="shared" si="7"/>
        <v>0.62380000000000002</v>
      </c>
      <c r="M32" s="6">
        <f t="shared" si="7"/>
        <v>41.569399999999995</v>
      </c>
      <c r="N32" s="34">
        <f t="shared" si="7"/>
        <v>9.3265249999999994E-2</v>
      </c>
      <c r="O32" s="6">
        <f t="shared" si="7"/>
        <v>2670</v>
      </c>
      <c r="P32" s="35">
        <f t="shared" si="7"/>
        <v>56.634500000000003</v>
      </c>
    </row>
    <row r="35" spans="3:11" ht="37.5">
      <c r="C35" s="40" t="s">
        <v>51</v>
      </c>
      <c r="D35" s="41" t="s">
        <v>2</v>
      </c>
      <c r="E35" s="41" t="s">
        <v>52</v>
      </c>
      <c r="F35" s="41" t="s">
        <v>26</v>
      </c>
      <c r="G35" s="41" t="s">
        <v>6</v>
      </c>
      <c r="H35" s="41" t="s">
        <v>10</v>
      </c>
      <c r="I35" s="36"/>
    </row>
    <row r="36" spans="3:11">
      <c r="C36" s="2" t="s">
        <v>35</v>
      </c>
      <c r="D36" s="37">
        <v>70</v>
      </c>
      <c r="E36" s="37">
        <v>345.3</v>
      </c>
      <c r="F36" s="37">
        <v>91.2</v>
      </c>
      <c r="G36" s="37">
        <v>41.6</v>
      </c>
      <c r="H36" s="37">
        <v>2670</v>
      </c>
    </row>
    <row r="37" spans="3:11">
      <c r="C37" s="39" t="s">
        <v>21</v>
      </c>
      <c r="D37" s="38">
        <v>1.46</v>
      </c>
      <c r="E37" s="38">
        <v>8.6300000000000008</v>
      </c>
      <c r="F37" s="38">
        <v>1.23</v>
      </c>
      <c r="G37" s="38">
        <v>9.2999999999999999E-2</v>
      </c>
      <c r="H37" s="38">
        <v>56.63</v>
      </c>
      <c r="J37" s="93" t="s">
        <v>73</v>
      </c>
      <c r="K37" s="94" t="s">
        <v>72</v>
      </c>
    </row>
    <row r="38" spans="3:11">
      <c r="G38" s="24">
        <f>G37*0.4</f>
        <v>3.7200000000000004E-2</v>
      </c>
      <c r="J38" s="93" t="s">
        <v>73</v>
      </c>
      <c r="K38" s="94" t="s">
        <v>127</v>
      </c>
    </row>
  </sheetData>
  <mergeCells count="12">
    <mergeCell ref="V1:W1"/>
    <mergeCell ref="N9:O9"/>
    <mergeCell ref="R9:S9"/>
    <mergeCell ref="V9:W9"/>
    <mergeCell ref="R18:S18"/>
    <mergeCell ref="V18:W18"/>
    <mergeCell ref="R1:S1"/>
    <mergeCell ref="F1:G1"/>
    <mergeCell ref="J1:K1"/>
    <mergeCell ref="F9:G9"/>
    <mergeCell ref="J9:K9"/>
    <mergeCell ref="N1:O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3"/>
  <sheetViews>
    <sheetView topLeftCell="A16" workbookViewId="0">
      <selection activeCell="I37" sqref="I37"/>
    </sheetView>
  </sheetViews>
  <sheetFormatPr defaultRowHeight="15"/>
  <cols>
    <col min="1" max="1" width="15" customWidth="1"/>
    <col min="3" max="3" width="18" bestFit="1" customWidth="1"/>
    <col min="7" max="7" width="16.42578125" bestFit="1" customWidth="1"/>
    <col min="15" max="15" width="10.7109375" customWidth="1"/>
    <col min="27" max="27" width="6.85546875" bestFit="1" customWidth="1"/>
  </cols>
  <sheetData>
    <row r="1" spans="1:24">
      <c r="A1" s="76" t="s">
        <v>1</v>
      </c>
      <c r="B1" s="77" t="s">
        <v>20</v>
      </c>
      <c r="C1" s="78" t="s">
        <v>21</v>
      </c>
    </row>
    <row r="2" spans="1:24">
      <c r="A2" s="77" t="s">
        <v>103</v>
      </c>
      <c r="B2" s="76">
        <f>0.25</f>
        <v>0.25</v>
      </c>
      <c r="C2" s="77">
        <f>B2/4</f>
        <v>6.25E-2</v>
      </c>
      <c r="F2" s="89" t="s">
        <v>114</v>
      </c>
      <c r="G2" s="89"/>
      <c r="H2" s="13">
        <v>52</v>
      </c>
      <c r="K2" s="89" t="s">
        <v>115</v>
      </c>
      <c r="L2" s="89"/>
      <c r="M2" s="13">
        <v>124</v>
      </c>
      <c r="O2" s="89" t="s">
        <v>117</v>
      </c>
      <c r="P2" s="89"/>
      <c r="Q2" s="13">
        <v>335</v>
      </c>
      <c r="S2" s="89" t="s">
        <v>106</v>
      </c>
      <c r="T2" s="89"/>
      <c r="U2" s="13">
        <v>0</v>
      </c>
    </row>
    <row r="3" spans="1:24">
      <c r="A3" s="77" t="s">
        <v>104</v>
      </c>
      <c r="B3" s="76">
        <f>0.4</f>
        <v>0.4</v>
      </c>
      <c r="C3" s="77">
        <f t="shared" ref="C3:C10" si="0">B3/4</f>
        <v>0.1</v>
      </c>
      <c r="F3" s="16" t="s">
        <v>24</v>
      </c>
      <c r="G3" s="16" t="s">
        <v>23</v>
      </c>
      <c r="H3" s="7"/>
      <c r="K3" s="16" t="s">
        <v>24</v>
      </c>
      <c r="L3" s="16" t="s">
        <v>23</v>
      </c>
      <c r="M3" s="7"/>
      <c r="O3" s="16" t="s">
        <v>24</v>
      </c>
      <c r="P3" s="16" t="s">
        <v>23</v>
      </c>
      <c r="Q3" s="7"/>
      <c r="S3" s="16" t="s">
        <v>24</v>
      </c>
      <c r="T3" s="16" t="s">
        <v>23</v>
      </c>
      <c r="U3" s="7"/>
    </row>
    <row r="4" spans="1:24">
      <c r="A4" s="77" t="s">
        <v>105</v>
      </c>
      <c r="B4" s="76">
        <v>0.2</v>
      </c>
      <c r="C4" s="77">
        <f t="shared" si="0"/>
        <v>0.05</v>
      </c>
      <c r="F4" s="13" t="s">
        <v>86</v>
      </c>
      <c r="G4" s="10">
        <v>0.3</v>
      </c>
      <c r="H4" s="7"/>
      <c r="K4" s="13" t="s">
        <v>86</v>
      </c>
      <c r="L4" s="10">
        <v>8.1</v>
      </c>
      <c r="M4" s="7"/>
      <c r="O4" s="13" t="s">
        <v>86</v>
      </c>
      <c r="P4" s="10">
        <v>1.8</v>
      </c>
      <c r="Q4" s="7"/>
      <c r="S4" s="13" t="s">
        <v>86</v>
      </c>
      <c r="T4" s="10">
        <v>0</v>
      </c>
      <c r="U4" s="7"/>
    </row>
    <row r="5" spans="1:24">
      <c r="A5" s="77" t="s">
        <v>106</v>
      </c>
      <c r="B5" s="76">
        <v>0.02</v>
      </c>
      <c r="C5" s="77">
        <f t="shared" si="0"/>
        <v>5.0000000000000001E-3</v>
      </c>
      <c r="F5" s="13" t="s">
        <v>85</v>
      </c>
      <c r="G5" s="10">
        <v>14</v>
      </c>
      <c r="H5" s="7"/>
      <c r="K5" s="13" t="s">
        <v>85</v>
      </c>
      <c r="L5" s="10">
        <v>8.5</v>
      </c>
      <c r="M5" s="7"/>
      <c r="O5" s="13" t="s">
        <v>85</v>
      </c>
      <c r="P5" s="10">
        <v>35</v>
      </c>
      <c r="Q5" s="7"/>
      <c r="S5" s="13" t="s">
        <v>85</v>
      </c>
      <c r="T5" s="10">
        <v>0</v>
      </c>
      <c r="U5" s="7"/>
    </row>
    <row r="6" spans="1:24">
      <c r="A6" s="77" t="s">
        <v>107</v>
      </c>
      <c r="B6" s="76">
        <v>0.06</v>
      </c>
      <c r="C6" s="77">
        <f t="shared" si="0"/>
        <v>1.4999999999999999E-2</v>
      </c>
      <c r="F6" s="13" t="s">
        <v>34</v>
      </c>
      <c r="G6" s="10">
        <v>0.2</v>
      </c>
      <c r="H6" s="7"/>
      <c r="K6" s="13" t="s">
        <v>34</v>
      </c>
      <c r="L6" s="10">
        <v>4.0999999999999996</v>
      </c>
      <c r="M6" s="7"/>
      <c r="O6" s="13" t="s">
        <v>34</v>
      </c>
      <c r="P6" s="10">
        <v>3.1</v>
      </c>
      <c r="Q6" s="7"/>
      <c r="S6" s="13" t="s">
        <v>34</v>
      </c>
      <c r="T6" s="10">
        <v>0</v>
      </c>
      <c r="U6" s="7"/>
    </row>
    <row r="7" spans="1:24">
      <c r="A7" s="77" t="s">
        <v>108</v>
      </c>
      <c r="B7" s="76">
        <v>0.03</v>
      </c>
      <c r="C7" s="77">
        <f t="shared" si="0"/>
        <v>7.4999999999999997E-3</v>
      </c>
      <c r="F7" s="13" t="s">
        <v>5</v>
      </c>
      <c r="G7" s="10">
        <v>2.4</v>
      </c>
      <c r="H7" s="7"/>
      <c r="K7" s="13" t="s">
        <v>5</v>
      </c>
      <c r="L7" s="10">
        <v>0</v>
      </c>
      <c r="M7" s="7"/>
      <c r="O7" s="13" t="s">
        <v>5</v>
      </c>
      <c r="P7" s="10">
        <v>0</v>
      </c>
      <c r="Q7" s="7"/>
      <c r="S7" s="13" t="s">
        <v>5</v>
      </c>
      <c r="T7" s="10">
        <v>0</v>
      </c>
      <c r="U7" s="7"/>
    </row>
    <row r="8" spans="1:24">
      <c r="A8" s="77" t="s">
        <v>109</v>
      </c>
      <c r="B8" s="76">
        <v>1.4999999999999999E-2</v>
      </c>
      <c r="C8" s="77">
        <f t="shared" si="0"/>
        <v>3.7499999999999999E-3</v>
      </c>
      <c r="F8" s="13" t="s">
        <v>87</v>
      </c>
      <c r="G8" s="10">
        <v>1E-3</v>
      </c>
      <c r="H8" s="7"/>
      <c r="K8" s="13" t="s">
        <v>87</v>
      </c>
      <c r="L8" s="10">
        <v>3.6999999999999998E-2</v>
      </c>
      <c r="M8" s="7"/>
      <c r="O8" s="72" t="s">
        <v>87</v>
      </c>
      <c r="P8" s="71">
        <v>2.8000000000000001E-2</v>
      </c>
      <c r="Q8" s="7"/>
      <c r="S8" s="72" t="s">
        <v>87</v>
      </c>
      <c r="T8" s="71">
        <v>0</v>
      </c>
      <c r="U8" s="7"/>
    </row>
    <row r="9" spans="1:24">
      <c r="A9" s="77" t="s">
        <v>110</v>
      </c>
      <c r="B9" s="76">
        <v>5.0000000000000001E-3</v>
      </c>
      <c r="C9" s="77">
        <f t="shared" si="0"/>
        <v>1.25E-3</v>
      </c>
      <c r="O9" s="30"/>
      <c r="P9" s="5"/>
      <c r="Q9" s="31"/>
    </row>
    <row r="10" spans="1:24">
      <c r="A10" s="77" t="s">
        <v>111</v>
      </c>
      <c r="B10" s="76">
        <v>5.0000000000000001E-3</v>
      </c>
      <c r="C10" s="77">
        <f t="shared" si="0"/>
        <v>1.25E-3</v>
      </c>
      <c r="O10" s="30"/>
      <c r="P10" s="5"/>
      <c r="Q10" s="31"/>
    </row>
    <row r="11" spans="1:24">
      <c r="O11" s="5"/>
      <c r="P11" s="5"/>
      <c r="Q11" s="79"/>
      <c r="R11" s="89" t="s">
        <v>116</v>
      </c>
      <c r="S11" s="89"/>
      <c r="T11" s="13">
        <v>42</v>
      </c>
      <c r="V11" s="89" t="s">
        <v>109</v>
      </c>
      <c r="W11" s="89"/>
      <c r="X11" s="13">
        <v>54</v>
      </c>
    </row>
    <row r="12" spans="1:24">
      <c r="R12" s="16" t="s">
        <v>24</v>
      </c>
      <c r="S12" s="16" t="s">
        <v>23</v>
      </c>
      <c r="T12" s="7"/>
      <c r="V12" s="16" t="s">
        <v>24</v>
      </c>
      <c r="W12" s="16" t="s">
        <v>23</v>
      </c>
      <c r="X12" s="7"/>
    </row>
    <row r="13" spans="1:24">
      <c r="R13" s="13" t="s">
        <v>86</v>
      </c>
      <c r="S13" s="10">
        <v>1.1000000000000001</v>
      </c>
      <c r="T13" s="7"/>
      <c r="V13" s="13" t="s">
        <v>86</v>
      </c>
      <c r="W13" s="10">
        <v>0.9</v>
      </c>
      <c r="X13" s="7"/>
    </row>
    <row r="14" spans="1:24">
      <c r="R14" s="13" t="s">
        <v>85</v>
      </c>
      <c r="S14" s="10">
        <v>8.9</v>
      </c>
      <c r="T14" s="7"/>
      <c r="V14" s="13" t="s">
        <v>85</v>
      </c>
      <c r="W14" s="10">
        <v>5.0999999999999996</v>
      </c>
      <c r="X14" s="7"/>
    </row>
    <row r="15" spans="1:24">
      <c r="R15" s="13" t="s">
        <v>34</v>
      </c>
      <c r="S15" s="10">
        <v>0.2</v>
      </c>
      <c r="T15" s="7"/>
      <c r="V15" s="13" t="s">
        <v>34</v>
      </c>
      <c r="W15" s="10">
        <v>0.6</v>
      </c>
      <c r="X15" s="7"/>
    </row>
    <row r="16" spans="1:24">
      <c r="C16" s="21" t="s">
        <v>0</v>
      </c>
      <c r="D16" s="19" t="s">
        <v>50</v>
      </c>
      <c r="E16" s="21" t="s">
        <v>2</v>
      </c>
      <c r="F16" s="20" t="s">
        <v>21</v>
      </c>
      <c r="G16" s="21" t="s">
        <v>3</v>
      </c>
      <c r="H16" s="1" t="s">
        <v>21</v>
      </c>
      <c r="I16" s="21" t="s">
        <v>34</v>
      </c>
      <c r="J16" s="1" t="s">
        <v>21</v>
      </c>
      <c r="K16" s="1" t="s">
        <v>5</v>
      </c>
      <c r="L16" s="1" t="s">
        <v>21</v>
      </c>
      <c r="M16" s="21" t="s">
        <v>6</v>
      </c>
      <c r="N16" s="1" t="s">
        <v>21</v>
      </c>
      <c r="O16" s="21" t="s">
        <v>7</v>
      </c>
      <c r="P16" s="1" t="s">
        <v>21</v>
      </c>
      <c r="R16" s="13" t="s">
        <v>5</v>
      </c>
      <c r="S16" s="10">
        <v>1.8</v>
      </c>
      <c r="T16" s="7"/>
      <c r="V16" s="13" t="s">
        <v>5</v>
      </c>
      <c r="W16" s="10">
        <v>6.7</v>
      </c>
      <c r="X16" s="7"/>
    </row>
    <row r="17" spans="3:28">
      <c r="C17" s="22" t="s">
        <v>103</v>
      </c>
      <c r="D17" s="33">
        <v>6.25E-2</v>
      </c>
      <c r="E17" s="4">
        <v>0.3</v>
      </c>
      <c r="F17" s="23">
        <f>D17*E17</f>
        <v>1.8749999999999999E-2</v>
      </c>
      <c r="G17" s="4">
        <v>14</v>
      </c>
      <c r="H17" s="23">
        <f>D17*G17</f>
        <v>0.875</v>
      </c>
      <c r="I17" s="4">
        <v>0.2</v>
      </c>
      <c r="J17" s="23">
        <f>D17*I17</f>
        <v>1.2500000000000001E-2</v>
      </c>
      <c r="K17" s="4">
        <v>2.4</v>
      </c>
      <c r="L17" s="23">
        <f>D17*K17</f>
        <v>0.15</v>
      </c>
      <c r="M17" s="4">
        <v>1E-3</v>
      </c>
      <c r="N17" s="23">
        <f>D17*M17</f>
        <v>6.2500000000000001E-5</v>
      </c>
      <c r="O17" s="4">
        <v>52</v>
      </c>
      <c r="P17" s="23">
        <f>D17*O17</f>
        <v>3.25</v>
      </c>
      <c r="R17" s="72" t="s">
        <v>87</v>
      </c>
      <c r="S17" s="71">
        <v>4.0000000000000001E-3</v>
      </c>
      <c r="T17" s="7"/>
      <c r="V17" s="72" t="s">
        <v>87</v>
      </c>
      <c r="W17" s="71">
        <v>0.01</v>
      </c>
      <c r="X17" s="7"/>
    </row>
    <row r="18" spans="3:28">
      <c r="C18" s="22" t="s">
        <v>104</v>
      </c>
      <c r="D18" s="33">
        <v>0.1</v>
      </c>
      <c r="E18" s="4">
        <v>8.1</v>
      </c>
      <c r="F18" s="23">
        <f t="shared" ref="F18:F25" si="1">D18*E18</f>
        <v>0.81</v>
      </c>
      <c r="G18" s="4">
        <v>8.5</v>
      </c>
      <c r="H18" s="23">
        <f t="shared" ref="H18:H25" si="2">D18*G18</f>
        <v>0.85000000000000009</v>
      </c>
      <c r="I18" s="4">
        <v>4.0999999999999996</v>
      </c>
      <c r="J18" s="23">
        <f t="shared" ref="J18:J25" si="3">D18*I18</f>
        <v>0.41</v>
      </c>
      <c r="K18" s="4">
        <v>0</v>
      </c>
      <c r="L18" s="23">
        <f t="shared" ref="L18:L25" si="4">D18*K18</f>
        <v>0</v>
      </c>
      <c r="M18" s="4">
        <v>3.6999999999999998E-2</v>
      </c>
      <c r="N18" s="23">
        <f t="shared" ref="N18:N25" si="5">D18*M18</f>
        <v>3.7000000000000002E-3</v>
      </c>
      <c r="O18" s="4">
        <v>124</v>
      </c>
      <c r="P18" s="23">
        <f t="shared" ref="P18:P25" si="6">D18*O18</f>
        <v>12.4</v>
      </c>
    </row>
    <row r="19" spans="3:28">
      <c r="C19" s="22" t="s">
        <v>105</v>
      </c>
      <c r="D19" s="33">
        <v>0.05</v>
      </c>
      <c r="E19" s="4">
        <v>1.8</v>
      </c>
      <c r="F19" s="23">
        <f t="shared" si="1"/>
        <v>9.0000000000000011E-2</v>
      </c>
      <c r="G19" s="4">
        <v>35</v>
      </c>
      <c r="H19" s="23">
        <f t="shared" si="2"/>
        <v>1.75</v>
      </c>
      <c r="I19" s="4"/>
      <c r="J19" s="23">
        <f t="shared" si="3"/>
        <v>0</v>
      </c>
      <c r="K19" s="4"/>
      <c r="L19" s="23">
        <f t="shared" si="4"/>
        <v>0</v>
      </c>
      <c r="M19" s="4"/>
      <c r="N19" s="23">
        <f t="shared" si="5"/>
        <v>0</v>
      </c>
      <c r="O19" s="4"/>
      <c r="P19" s="23">
        <f t="shared" si="6"/>
        <v>0</v>
      </c>
      <c r="R19" s="89" t="s">
        <v>108</v>
      </c>
      <c r="S19" s="89"/>
      <c r="T19" s="13">
        <v>309</v>
      </c>
      <c r="V19" s="89" t="s">
        <v>110</v>
      </c>
      <c r="W19" s="89"/>
      <c r="X19" s="13">
        <v>57</v>
      </c>
      <c r="Z19" s="89" t="s">
        <v>111</v>
      </c>
      <c r="AA19" s="89"/>
      <c r="AB19" s="13">
        <v>689</v>
      </c>
    </row>
    <row r="20" spans="3:28">
      <c r="C20" s="22" t="s">
        <v>106</v>
      </c>
      <c r="D20" s="33">
        <v>5.0000000000000001E-3</v>
      </c>
      <c r="E20" s="4">
        <v>0</v>
      </c>
      <c r="F20" s="23">
        <v>0</v>
      </c>
      <c r="G20" s="4">
        <v>0</v>
      </c>
      <c r="H20" s="23">
        <v>0</v>
      </c>
      <c r="I20" s="4">
        <v>0</v>
      </c>
      <c r="J20" s="23">
        <v>0</v>
      </c>
      <c r="K20" s="4">
        <v>0</v>
      </c>
      <c r="L20" s="23">
        <v>0</v>
      </c>
      <c r="M20" s="4">
        <v>0</v>
      </c>
      <c r="N20" s="23">
        <v>0</v>
      </c>
      <c r="O20" s="4">
        <v>0</v>
      </c>
      <c r="P20" s="23">
        <v>0</v>
      </c>
      <c r="R20" s="16" t="s">
        <v>24</v>
      </c>
      <c r="S20" s="16" t="s">
        <v>23</v>
      </c>
      <c r="T20" s="7"/>
      <c r="V20" s="16" t="s">
        <v>24</v>
      </c>
      <c r="W20" s="16" t="s">
        <v>23</v>
      </c>
      <c r="X20" s="7"/>
      <c r="Z20" s="16" t="s">
        <v>24</v>
      </c>
      <c r="AA20" s="16" t="s">
        <v>23</v>
      </c>
      <c r="AB20" s="7"/>
    </row>
    <row r="21" spans="3:28">
      <c r="C21" s="22" t="s">
        <v>107</v>
      </c>
      <c r="D21" s="33">
        <v>1.4999999999999999E-2</v>
      </c>
      <c r="E21" s="4">
        <v>1.1000000000000001</v>
      </c>
      <c r="F21" s="23">
        <f t="shared" si="1"/>
        <v>1.6500000000000001E-2</v>
      </c>
      <c r="G21" s="4">
        <v>8.9</v>
      </c>
      <c r="H21" s="23">
        <f t="shared" si="2"/>
        <v>0.13350000000000001</v>
      </c>
      <c r="I21" s="4">
        <v>0.2</v>
      </c>
      <c r="J21" s="23">
        <f t="shared" si="3"/>
        <v>3.0000000000000001E-3</v>
      </c>
      <c r="K21" s="4">
        <v>1.8</v>
      </c>
      <c r="L21" s="23">
        <f t="shared" si="4"/>
        <v>2.7E-2</v>
      </c>
      <c r="M21" s="4">
        <v>4.0000000000000001E-3</v>
      </c>
      <c r="N21" s="23">
        <f t="shared" si="5"/>
        <v>6.0000000000000002E-5</v>
      </c>
      <c r="O21" s="4">
        <v>309</v>
      </c>
      <c r="P21" s="23">
        <f t="shared" si="6"/>
        <v>4.6349999999999998</v>
      </c>
      <c r="R21" s="13" t="s">
        <v>86</v>
      </c>
      <c r="S21" s="10">
        <v>0.5</v>
      </c>
      <c r="T21" s="7"/>
      <c r="V21" s="13" t="s">
        <v>86</v>
      </c>
      <c r="W21" s="10">
        <v>0.74</v>
      </c>
      <c r="X21" s="7"/>
      <c r="Z21" s="13" t="s">
        <v>86</v>
      </c>
      <c r="AA21" s="10">
        <v>16.100000000000001</v>
      </c>
      <c r="AB21" s="7"/>
    </row>
    <row r="22" spans="3:28">
      <c r="C22" s="22" t="s">
        <v>108</v>
      </c>
      <c r="D22" s="33">
        <v>7.4999999999999997E-3</v>
      </c>
      <c r="E22" s="4">
        <v>0.5</v>
      </c>
      <c r="F22" s="23">
        <f t="shared" si="1"/>
        <v>3.7499999999999999E-3</v>
      </c>
      <c r="G22" s="4">
        <v>78</v>
      </c>
      <c r="H22" s="23">
        <f t="shared" si="2"/>
        <v>0.58499999999999996</v>
      </c>
      <c r="I22" s="4">
        <v>0</v>
      </c>
      <c r="J22" s="23">
        <f t="shared" si="3"/>
        <v>0</v>
      </c>
      <c r="K22" s="4">
        <v>0</v>
      </c>
      <c r="L22" s="23">
        <f t="shared" si="4"/>
        <v>0</v>
      </c>
      <c r="M22" s="4">
        <v>1.2E-2</v>
      </c>
      <c r="N22" s="23">
        <f t="shared" si="5"/>
        <v>8.9999999999999992E-5</v>
      </c>
      <c r="O22" s="4">
        <v>309</v>
      </c>
      <c r="P22" s="23">
        <f t="shared" si="6"/>
        <v>2.3174999999999999</v>
      </c>
      <c r="R22" s="13" t="s">
        <v>85</v>
      </c>
      <c r="S22" s="10">
        <v>78</v>
      </c>
      <c r="T22" s="7"/>
      <c r="V22" s="13" t="s">
        <v>85</v>
      </c>
      <c r="W22" s="10">
        <v>14.49</v>
      </c>
      <c r="X22" s="7"/>
      <c r="Z22" s="13" t="s">
        <v>85</v>
      </c>
      <c r="AA22" s="10">
        <v>3.6</v>
      </c>
      <c r="AB22" s="7"/>
    </row>
    <row r="23" spans="3:28">
      <c r="C23" s="22" t="s">
        <v>109</v>
      </c>
      <c r="D23" s="33">
        <v>3.7499999999999999E-3</v>
      </c>
      <c r="E23" s="4">
        <v>0.9</v>
      </c>
      <c r="F23" s="23">
        <f t="shared" si="1"/>
        <v>3.375E-3</v>
      </c>
      <c r="G23" s="4">
        <v>5.0999999999999996</v>
      </c>
      <c r="H23" s="23">
        <f t="shared" si="2"/>
        <v>1.9125E-2</v>
      </c>
      <c r="I23" s="4">
        <v>0.6</v>
      </c>
      <c r="J23" s="23">
        <f t="shared" si="3"/>
        <v>2.2499999999999998E-3</v>
      </c>
      <c r="K23" s="4">
        <v>6.7</v>
      </c>
      <c r="L23" s="23">
        <f t="shared" si="4"/>
        <v>2.5124999999999998E-2</v>
      </c>
      <c r="M23" s="4">
        <v>0.01</v>
      </c>
      <c r="N23" s="23">
        <f t="shared" si="5"/>
        <v>3.7499999999999997E-5</v>
      </c>
      <c r="O23" s="4">
        <v>54</v>
      </c>
      <c r="P23" s="23">
        <f t="shared" si="6"/>
        <v>0.20249999999999999</v>
      </c>
      <c r="R23" s="13" t="s">
        <v>34</v>
      </c>
      <c r="S23" s="10">
        <v>0</v>
      </c>
      <c r="T23" s="7"/>
      <c r="V23" s="13" t="s">
        <v>34</v>
      </c>
      <c r="W23" s="10">
        <v>0.33</v>
      </c>
      <c r="X23" s="7"/>
      <c r="Z23" s="13" t="s">
        <v>34</v>
      </c>
      <c r="AA23" s="10">
        <v>67.5</v>
      </c>
      <c r="AB23" s="7"/>
    </row>
    <row r="24" spans="3:28">
      <c r="C24" s="22" t="s">
        <v>112</v>
      </c>
      <c r="D24" s="33">
        <v>1.25E-3</v>
      </c>
      <c r="E24" s="4">
        <v>0.74</v>
      </c>
      <c r="F24" s="23">
        <f t="shared" si="1"/>
        <v>9.2500000000000004E-4</v>
      </c>
      <c r="G24" s="4">
        <v>14.49</v>
      </c>
      <c r="H24" s="23">
        <f t="shared" si="2"/>
        <v>1.81125E-2</v>
      </c>
      <c r="I24" s="4">
        <v>0.33</v>
      </c>
      <c r="J24" s="23">
        <f t="shared" si="3"/>
        <v>4.1250000000000005E-4</v>
      </c>
      <c r="K24" s="4">
        <v>2.4</v>
      </c>
      <c r="L24" s="23">
        <f t="shared" si="4"/>
        <v>3.0000000000000001E-3</v>
      </c>
      <c r="M24" s="4">
        <v>1E-3</v>
      </c>
      <c r="N24" s="23">
        <f t="shared" si="5"/>
        <v>1.2500000000000001E-6</v>
      </c>
      <c r="O24" s="4">
        <v>57</v>
      </c>
      <c r="P24" s="23">
        <f t="shared" si="6"/>
        <v>7.1250000000000008E-2</v>
      </c>
      <c r="R24" s="13" t="s">
        <v>5</v>
      </c>
      <c r="S24" s="10">
        <v>0</v>
      </c>
      <c r="T24" s="7"/>
      <c r="V24" s="13" t="s">
        <v>5</v>
      </c>
      <c r="W24" s="10">
        <v>2.4</v>
      </c>
      <c r="X24" s="7"/>
      <c r="Z24" s="13" t="s">
        <v>5</v>
      </c>
      <c r="AA24" s="10">
        <v>5.2</v>
      </c>
      <c r="AB24" s="7"/>
    </row>
    <row r="25" spans="3:28" ht="15.75" thickBot="1">
      <c r="C25" s="22" t="s">
        <v>113</v>
      </c>
      <c r="D25" s="33">
        <v>1.25E-3</v>
      </c>
      <c r="E25" s="4">
        <v>16.100000000000001</v>
      </c>
      <c r="F25" s="25">
        <f t="shared" si="1"/>
        <v>2.0125000000000001E-2</v>
      </c>
      <c r="G25" s="4">
        <v>3.6</v>
      </c>
      <c r="H25" s="23">
        <f t="shared" si="2"/>
        <v>4.5000000000000005E-3</v>
      </c>
      <c r="I25" s="4">
        <v>67.5</v>
      </c>
      <c r="J25" s="23">
        <f t="shared" si="3"/>
        <v>8.4375000000000006E-2</v>
      </c>
      <c r="K25" s="4">
        <v>5.2</v>
      </c>
      <c r="L25" s="23">
        <f t="shared" si="4"/>
        <v>6.5000000000000006E-3</v>
      </c>
      <c r="M25" s="4">
        <v>1.2E-2</v>
      </c>
      <c r="N25" s="23">
        <f t="shared" si="5"/>
        <v>1.5E-5</v>
      </c>
      <c r="O25" s="4">
        <v>689</v>
      </c>
      <c r="P25" s="23">
        <f t="shared" si="6"/>
        <v>0.86125000000000007</v>
      </c>
      <c r="R25" s="72" t="s">
        <v>87</v>
      </c>
      <c r="S25" s="71">
        <v>1.2E-2</v>
      </c>
      <c r="T25" s="7"/>
      <c r="V25" s="72" t="s">
        <v>87</v>
      </c>
      <c r="W25" s="71">
        <v>1E-3</v>
      </c>
      <c r="X25" s="7"/>
      <c r="Z25" s="72" t="s">
        <v>87</v>
      </c>
      <c r="AA25" s="71">
        <v>1.2E-2</v>
      </c>
      <c r="AB25" s="7"/>
    </row>
    <row r="26" spans="3:28" ht="21.75" thickBot="1">
      <c r="E26" s="6">
        <f t="shared" ref="E26:P26" si="7">SUM(E17:E25)</f>
        <v>29.540000000000003</v>
      </c>
      <c r="F26" s="42">
        <f t="shared" si="7"/>
        <v>0.96342499999999998</v>
      </c>
      <c r="G26" s="6">
        <f t="shared" si="7"/>
        <v>167.59</v>
      </c>
      <c r="H26" s="42">
        <f t="shared" si="7"/>
        <v>4.2352375000000002</v>
      </c>
      <c r="I26" s="6">
        <f t="shared" si="7"/>
        <v>72.930000000000007</v>
      </c>
      <c r="J26" s="42">
        <f t="shared" si="7"/>
        <v>0.51253749999999998</v>
      </c>
      <c r="K26" s="6">
        <f t="shared" si="7"/>
        <v>18.5</v>
      </c>
      <c r="L26" s="42">
        <f t="shared" si="7"/>
        <v>0.21162500000000001</v>
      </c>
      <c r="M26" s="6">
        <f t="shared" si="7"/>
        <v>7.6999999999999985E-2</v>
      </c>
      <c r="N26" s="34">
        <f t="shared" si="7"/>
        <v>3.966250000000001E-3</v>
      </c>
      <c r="O26" s="6">
        <f t="shared" si="7"/>
        <v>1594</v>
      </c>
      <c r="P26" s="35">
        <f t="shared" si="7"/>
        <v>23.737499999999997</v>
      </c>
    </row>
    <row r="30" spans="3:28" ht="56.25">
      <c r="C30" s="40" t="s">
        <v>126</v>
      </c>
      <c r="D30" s="41" t="s">
        <v>2</v>
      </c>
      <c r="E30" s="41" t="s">
        <v>52</v>
      </c>
      <c r="F30" s="41" t="s">
        <v>26</v>
      </c>
      <c r="G30" s="41" t="s">
        <v>6</v>
      </c>
      <c r="H30" s="41" t="s">
        <v>10</v>
      </c>
    </row>
    <row r="31" spans="3:28">
      <c r="C31" s="2" t="s">
        <v>35</v>
      </c>
      <c r="D31" s="37">
        <v>29.54</v>
      </c>
      <c r="E31" s="37">
        <v>167.59</v>
      </c>
      <c r="F31" s="37">
        <v>72.930000000000007</v>
      </c>
      <c r="G31" s="37">
        <v>7.6999999999999999E-2</v>
      </c>
      <c r="H31" s="37">
        <v>1594</v>
      </c>
    </row>
    <row r="32" spans="3:28">
      <c r="C32" s="39" t="s">
        <v>21</v>
      </c>
      <c r="D32" s="38">
        <v>0.96</v>
      </c>
      <c r="E32" s="38">
        <v>4.2300000000000004</v>
      </c>
      <c r="F32" s="38">
        <v>0.51</v>
      </c>
      <c r="G32" s="38">
        <v>4.0000000000000001E-3</v>
      </c>
      <c r="H32" s="38">
        <v>23.74</v>
      </c>
      <c r="J32" s="93" t="s">
        <v>73</v>
      </c>
      <c r="K32" s="94" t="s">
        <v>72</v>
      </c>
    </row>
    <row r="33" spans="7:11">
      <c r="G33">
        <v>1.6000000000000001E-3</v>
      </c>
      <c r="J33" s="93" t="s">
        <v>73</v>
      </c>
      <c r="K33" s="94" t="s">
        <v>127</v>
      </c>
    </row>
  </sheetData>
  <mergeCells count="9">
    <mergeCell ref="R19:S19"/>
    <mergeCell ref="V11:W11"/>
    <mergeCell ref="V19:W19"/>
    <mergeCell ref="Z19:AA19"/>
    <mergeCell ref="F2:G2"/>
    <mergeCell ref="K2:L2"/>
    <mergeCell ref="O2:P2"/>
    <mergeCell ref="S2:T2"/>
    <mergeCell ref="R11:S1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4"/>
  <sheetViews>
    <sheetView topLeftCell="A19" workbookViewId="0">
      <selection activeCell="O32" sqref="O32"/>
    </sheetView>
  </sheetViews>
  <sheetFormatPr defaultRowHeight="15"/>
  <cols>
    <col min="1" max="1" width="17.85546875" bestFit="1" customWidth="1"/>
    <col min="3" max="3" width="13.28515625" bestFit="1" customWidth="1"/>
    <col min="4" max="4" width="10.28515625" bestFit="1" customWidth="1"/>
    <col min="7" max="7" width="16.42578125" bestFit="1" customWidth="1"/>
  </cols>
  <sheetData>
    <row r="1" spans="1:25">
      <c r="A1" s="76" t="s">
        <v>1</v>
      </c>
      <c r="B1" s="77" t="s">
        <v>20</v>
      </c>
      <c r="C1" s="78" t="s">
        <v>21</v>
      </c>
    </row>
    <row r="2" spans="1:25">
      <c r="A2" s="77" t="s">
        <v>118</v>
      </c>
      <c r="B2" s="76">
        <v>0.2</v>
      </c>
      <c r="C2" s="77">
        <f>B2/4</f>
        <v>0.05</v>
      </c>
      <c r="F2" s="89" t="s">
        <v>123</v>
      </c>
      <c r="G2" s="89"/>
      <c r="H2" s="13">
        <v>67</v>
      </c>
      <c r="K2" s="89" t="s">
        <v>124</v>
      </c>
      <c r="L2" s="89"/>
      <c r="M2" s="13">
        <v>103.3</v>
      </c>
      <c r="O2" s="89" t="s">
        <v>121</v>
      </c>
      <c r="P2" s="89"/>
      <c r="Q2" s="73">
        <v>175</v>
      </c>
      <c r="R2" s="29"/>
      <c r="S2" s="90" t="s">
        <v>43</v>
      </c>
      <c r="T2" s="86"/>
      <c r="U2" s="13" t="s">
        <v>44</v>
      </c>
      <c r="W2" s="89" t="s">
        <v>76</v>
      </c>
      <c r="X2" s="89"/>
      <c r="Y2" s="13" t="s">
        <v>96</v>
      </c>
    </row>
    <row r="3" spans="1:25">
      <c r="A3" s="77" t="s">
        <v>8</v>
      </c>
      <c r="B3" s="76">
        <v>0.04</v>
      </c>
      <c r="C3" s="77">
        <f t="shared" ref="C3:C10" si="0">B3/4</f>
        <v>0.01</v>
      </c>
      <c r="F3" s="16" t="s">
        <v>24</v>
      </c>
      <c r="G3" s="16" t="s">
        <v>23</v>
      </c>
      <c r="H3" s="7"/>
      <c r="K3" s="16" t="s">
        <v>24</v>
      </c>
      <c r="L3" s="16" t="s">
        <v>23</v>
      </c>
      <c r="M3" s="7"/>
      <c r="O3" s="16" t="s">
        <v>24</v>
      </c>
      <c r="P3" s="16" t="s">
        <v>23</v>
      </c>
      <c r="Q3" s="80"/>
      <c r="R3" s="84"/>
      <c r="S3" s="16" t="s">
        <v>24</v>
      </c>
      <c r="T3" s="17" t="s">
        <v>23</v>
      </c>
      <c r="U3" s="7"/>
      <c r="W3" s="16" t="s">
        <v>24</v>
      </c>
      <c r="X3" s="16" t="s">
        <v>23</v>
      </c>
      <c r="Y3" s="7"/>
    </row>
    <row r="4" spans="1:25">
      <c r="A4" s="77" t="s">
        <v>76</v>
      </c>
      <c r="B4" s="76">
        <v>3.0000000000000001E-3</v>
      </c>
      <c r="C4" s="77">
        <f t="shared" si="0"/>
        <v>7.5000000000000002E-4</v>
      </c>
      <c r="F4" s="13" t="s">
        <v>86</v>
      </c>
      <c r="G4" s="10">
        <v>0.6</v>
      </c>
      <c r="H4" s="7"/>
      <c r="K4" s="13" t="s">
        <v>86</v>
      </c>
      <c r="L4" s="10">
        <v>8.1</v>
      </c>
      <c r="M4" s="81">
        <f>L4*4</f>
        <v>32.4</v>
      </c>
      <c r="O4" s="13" t="s">
        <v>86</v>
      </c>
      <c r="P4" s="10">
        <v>1.8</v>
      </c>
      <c r="Q4" s="81">
        <f>P4*4</f>
        <v>7.2</v>
      </c>
      <c r="R4" s="84"/>
      <c r="S4" s="18" t="s">
        <v>26</v>
      </c>
      <c r="T4" s="12">
        <v>0.3</v>
      </c>
      <c r="U4" s="7"/>
      <c r="W4" s="13" t="s">
        <v>86</v>
      </c>
      <c r="X4" s="10">
        <v>3.8</v>
      </c>
      <c r="Y4" s="7"/>
    </row>
    <row r="5" spans="1:25">
      <c r="A5" s="77" t="s">
        <v>119</v>
      </c>
      <c r="B5" s="76">
        <v>0.06</v>
      </c>
      <c r="C5" s="77">
        <f t="shared" si="0"/>
        <v>1.4999999999999999E-2</v>
      </c>
      <c r="F5" s="13" t="s">
        <v>85</v>
      </c>
      <c r="G5" s="10">
        <v>17</v>
      </c>
      <c r="H5" s="7"/>
      <c r="K5" s="13" t="s">
        <v>85</v>
      </c>
      <c r="L5" s="10">
        <v>8.5</v>
      </c>
      <c r="M5" s="81">
        <f>L5*4</f>
        <v>34</v>
      </c>
      <c r="O5" s="13" t="s">
        <v>85</v>
      </c>
      <c r="P5" s="10">
        <v>35</v>
      </c>
      <c r="Q5" s="81">
        <f>P5*4</f>
        <v>140</v>
      </c>
      <c r="R5" s="84"/>
      <c r="S5" s="10" t="s">
        <v>38</v>
      </c>
      <c r="T5" s="12"/>
      <c r="U5" s="7"/>
      <c r="W5" s="13" t="s">
        <v>85</v>
      </c>
      <c r="X5" s="10">
        <v>11.3</v>
      </c>
      <c r="Y5" s="7"/>
    </row>
    <row r="6" spans="1:25">
      <c r="A6" s="77" t="s">
        <v>120</v>
      </c>
      <c r="B6" s="76">
        <v>0.3</v>
      </c>
      <c r="C6" s="77">
        <f t="shared" si="0"/>
        <v>7.4999999999999997E-2</v>
      </c>
      <c r="F6" s="13" t="s">
        <v>34</v>
      </c>
      <c r="G6" s="10">
        <v>0.4</v>
      </c>
      <c r="H6" s="7"/>
      <c r="K6" s="13" t="s">
        <v>34</v>
      </c>
      <c r="L6" s="10">
        <v>4.0999999999999996</v>
      </c>
      <c r="M6" s="81">
        <f>L6*9</f>
        <v>36.9</v>
      </c>
      <c r="O6" s="13" t="s">
        <v>34</v>
      </c>
      <c r="P6" s="10">
        <v>3.1</v>
      </c>
      <c r="Q6" s="81">
        <f>P6*9</f>
        <v>27.900000000000002</v>
      </c>
      <c r="R6" s="84"/>
      <c r="S6" s="18" t="s">
        <v>37</v>
      </c>
      <c r="T6" s="12">
        <v>3.5</v>
      </c>
      <c r="U6" s="7"/>
      <c r="W6" s="13" t="s">
        <v>34</v>
      </c>
      <c r="X6" s="10">
        <v>0.6</v>
      </c>
      <c r="Y6" s="7"/>
    </row>
    <row r="7" spans="1:25">
      <c r="A7" s="77" t="s">
        <v>121</v>
      </c>
      <c r="B7" s="76">
        <v>0.12</v>
      </c>
      <c r="C7" s="77">
        <f t="shared" si="0"/>
        <v>0.03</v>
      </c>
      <c r="F7" s="13" t="s">
        <v>5</v>
      </c>
      <c r="G7" s="10">
        <v>0.9</v>
      </c>
      <c r="H7" s="7"/>
      <c r="K7" s="13" t="s">
        <v>5</v>
      </c>
      <c r="L7" s="10">
        <v>0</v>
      </c>
      <c r="M7" s="81">
        <f>L7*2</f>
        <v>0</v>
      </c>
      <c r="O7" s="13" t="s">
        <v>5</v>
      </c>
      <c r="P7" s="10">
        <v>0</v>
      </c>
      <c r="Q7" s="81">
        <f>P7*2</f>
        <v>0</v>
      </c>
      <c r="R7" s="84"/>
      <c r="S7" s="11" t="s">
        <v>28</v>
      </c>
      <c r="T7" s="12"/>
      <c r="U7" s="7"/>
      <c r="W7" s="13" t="s">
        <v>5</v>
      </c>
      <c r="X7" s="10">
        <v>3</v>
      </c>
      <c r="Y7" s="7"/>
    </row>
    <row r="8" spans="1:25">
      <c r="A8" s="77" t="s">
        <v>43</v>
      </c>
      <c r="B8" s="76">
        <v>0.05</v>
      </c>
      <c r="C8" s="77">
        <f t="shared" si="0"/>
        <v>1.2500000000000001E-2</v>
      </c>
      <c r="F8" s="13" t="s">
        <v>87</v>
      </c>
      <c r="G8" s="10">
        <v>2E-3</v>
      </c>
      <c r="H8" s="7"/>
      <c r="K8" s="13" t="s">
        <v>87</v>
      </c>
      <c r="L8" s="10">
        <v>3.6999999999999998E-2</v>
      </c>
      <c r="M8" s="81"/>
      <c r="O8" s="72" t="s">
        <v>87</v>
      </c>
      <c r="P8" s="71">
        <v>2.8000000000000001E-2</v>
      </c>
      <c r="Q8" s="81"/>
      <c r="R8" s="84"/>
      <c r="S8" s="10" t="s">
        <v>9</v>
      </c>
      <c r="T8" s="12">
        <v>1.3</v>
      </c>
      <c r="U8" s="7"/>
      <c r="W8" s="72" t="s">
        <v>87</v>
      </c>
      <c r="X8" s="71">
        <v>0.01</v>
      </c>
      <c r="Y8" s="7"/>
    </row>
    <row r="9" spans="1:25">
      <c r="A9" s="77" t="s">
        <v>30</v>
      </c>
      <c r="B9" s="76">
        <v>4.0000000000000001E-3</v>
      </c>
      <c r="C9" s="77">
        <f t="shared" si="0"/>
        <v>1E-3</v>
      </c>
      <c r="M9" s="5">
        <f>SUM(M4:M8)</f>
        <v>103.30000000000001</v>
      </c>
      <c r="O9" s="30"/>
      <c r="P9" s="5"/>
      <c r="Q9" s="5">
        <f>SUM(Q4:Q8)</f>
        <v>175.1</v>
      </c>
      <c r="R9" s="84"/>
      <c r="S9" s="18" t="s">
        <v>29</v>
      </c>
      <c r="T9" s="12">
        <v>0.8</v>
      </c>
      <c r="U9" s="7"/>
    </row>
    <row r="10" spans="1:25">
      <c r="A10" s="77" t="s">
        <v>122</v>
      </c>
      <c r="B10" s="76">
        <v>0.03</v>
      </c>
      <c r="C10" s="77">
        <f t="shared" si="0"/>
        <v>7.4999999999999997E-3</v>
      </c>
      <c r="O10" s="30"/>
      <c r="P10" s="5"/>
      <c r="Q10" s="5"/>
      <c r="S10" s="18" t="s">
        <v>39</v>
      </c>
      <c r="T10" s="12">
        <v>1.2999999999999999E-2</v>
      </c>
      <c r="U10" s="7"/>
    </row>
    <row r="11" spans="1:25">
      <c r="O11" s="5"/>
      <c r="P11" s="5"/>
      <c r="Q11" s="5"/>
      <c r="S11" s="14" t="s">
        <v>33</v>
      </c>
      <c r="T11" s="15">
        <v>0</v>
      </c>
      <c r="U11" s="7"/>
    </row>
    <row r="14" spans="1:25">
      <c r="S14" s="85" t="s">
        <v>16</v>
      </c>
      <c r="T14" s="86"/>
      <c r="U14" s="13" t="s">
        <v>45</v>
      </c>
    </row>
    <row r="15" spans="1:25">
      <c r="S15" s="16" t="s">
        <v>24</v>
      </c>
      <c r="T15" s="17" t="s">
        <v>23</v>
      </c>
      <c r="U15" s="7"/>
    </row>
    <row r="16" spans="1:25">
      <c r="C16" s="21" t="s">
        <v>0</v>
      </c>
      <c r="D16" s="19" t="s">
        <v>50</v>
      </c>
      <c r="E16" s="21" t="s">
        <v>2</v>
      </c>
      <c r="F16" s="20" t="s">
        <v>21</v>
      </c>
      <c r="G16" s="21" t="s">
        <v>3</v>
      </c>
      <c r="H16" s="1" t="s">
        <v>21</v>
      </c>
      <c r="I16" s="21" t="s">
        <v>34</v>
      </c>
      <c r="J16" s="1" t="s">
        <v>21</v>
      </c>
      <c r="K16" s="1" t="s">
        <v>5</v>
      </c>
      <c r="L16" s="1" t="s">
        <v>21</v>
      </c>
      <c r="M16" s="21" t="s">
        <v>6</v>
      </c>
      <c r="N16" s="1" t="s">
        <v>21</v>
      </c>
      <c r="O16" s="21" t="s">
        <v>7</v>
      </c>
      <c r="P16" s="1" t="s">
        <v>21</v>
      </c>
      <c r="Q16" s="82"/>
      <c r="S16" s="18" t="s">
        <v>26</v>
      </c>
      <c r="T16" s="12">
        <v>99.9</v>
      </c>
      <c r="U16" s="7"/>
    </row>
    <row r="17" spans="3:21">
      <c r="C17" s="77" t="s">
        <v>118</v>
      </c>
      <c r="D17" s="33">
        <v>0.05</v>
      </c>
      <c r="E17" s="4">
        <v>0.6</v>
      </c>
      <c r="F17" s="23">
        <f>D17*E17</f>
        <v>0.03</v>
      </c>
      <c r="G17" s="4">
        <v>17</v>
      </c>
      <c r="H17" s="23">
        <f>D17*G17</f>
        <v>0.85000000000000009</v>
      </c>
      <c r="I17" s="4">
        <v>0.4</v>
      </c>
      <c r="J17" s="23">
        <f>D17*I17</f>
        <v>2.0000000000000004E-2</v>
      </c>
      <c r="K17" s="4">
        <v>0.9</v>
      </c>
      <c r="L17" s="23">
        <f>D17*K17</f>
        <v>4.5000000000000005E-2</v>
      </c>
      <c r="M17" s="4">
        <v>2E-3</v>
      </c>
      <c r="N17" s="23">
        <f>D17*M17</f>
        <v>1E-4</v>
      </c>
      <c r="O17" s="4">
        <v>67</v>
      </c>
      <c r="P17" s="23">
        <f>D17*O17</f>
        <v>3.35</v>
      </c>
      <c r="Q17" s="83"/>
      <c r="S17" s="10" t="s">
        <v>38</v>
      </c>
      <c r="T17" s="12"/>
      <c r="U17" s="7"/>
    </row>
    <row r="18" spans="3:21">
      <c r="C18" s="77" t="s">
        <v>8</v>
      </c>
      <c r="D18" s="33">
        <v>0.01</v>
      </c>
      <c r="E18" s="4">
        <v>0.9</v>
      </c>
      <c r="F18" s="23">
        <f t="shared" ref="F18:F25" si="1">D18*E18</f>
        <v>9.0000000000000011E-3</v>
      </c>
      <c r="G18" s="4">
        <v>3.1</v>
      </c>
      <c r="H18" s="23">
        <f t="shared" ref="H18:H25" si="2">D18*G18</f>
        <v>3.1000000000000003E-2</v>
      </c>
      <c r="I18" s="4">
        <v>0.2</v>
      </c>
      <c r="J18" s="23">
        <f t="shared" ref="J18:J25" si="3">D18*I18</f>
        <v>2E-3</v>
      </c>
      <c r="K18" s="4">
        <v>1.3</v>
      </c>
      <c r="L18" s="23">
        <f t="shared" ref="L18:L25" si="4">D18*K18</f>
        <v>1.3000000000000001E-2</v>
      </c>
      <c r="M18" s="4">
        <v>0.01</v>
      </c>
      <c r="N18" s="23">
        <f t="shared" ref="N18:N25" si="5">D18*M18</f>
        <v>1E-4</v>
      </c>
      <c r="O18" s="4">
        <v>17</v>
      </c>
      <c r="P18" s="23">
        <f t="shared" ref="P18:P25" si="6">D18*O18</f>
        <v>0.17</v>
      </c>
      <c r="Q18" s="83"/>
      <c r="S18" s="18" t="s">
        <v>37</v>
      </c>
      <c r="T18" s="12"/>
      <c r="U18" s="7"/>
    </row>
    <row r="19" spans="3:21">
      <c r="C19" s="77" t="s">
        <v>76</v>
      </c>
      <c r="D19" s="33">
        <v>7.5000000000000002E-4</v>
      </c>
      <c r="E19" s="4">
        <v>3.8</v>
      </c>
      <c r="F19" s="23">
        <f t="shared" si="1"/>
        <v>2.8500000000000001E-3</v>
      </c>
      <c r="G19" s="4">
        <v>11.3</v>
      </c>
      <c r="H19" s="23">
        <f t="shared" si="2"/>
        <v>8.4749999999999999E-3</v>
      </c>
      <c r="I19" s="4">
        <v>0.6</v>
      </c>
      <c r="J19" s="23">
        <f t="shared" si="3"/>
        <v>4.4999999999999999E-4</v>
      </c>
      <c r="K19" s="4">
        <v>3</v>
      </c>
      <c r="L19" s="23">
        <f t="shared" si="4"/>
        <v>2.2500000000000003E-3</v>
      </c>
      <c r="M19" s="4">
        <v>0.01</v>
      </c>
      <c r="N19" s="23">
        <f t="shared" si="5"/>
        <v>7.5000000000000002E-6</v>
      </c>
      <c r="O19" s="4">
        <v>67</v>
      </c>
      <c r="P19" s="23">
        <f t="shared" si="6"/>
        <v>5.0250000000000003E-2</v>
      </c>
      <c r="Q19" s="83"/>
      <c r="S19" s="11" t="s">
        <v>28</v>
      </c>
      <c r="T19" s="12"/>
      <c r="U19" s="7"/>
    </row>
    <row r="20" spans="3:21">
      <c r="C20" s="77" t="s">
        <v>119</v>
      </c>
      <c r="D20" s="33">
        <v>1.4999999999999999E-2</v>
      </c>
      <c r="E20" s="4">
        <v>8.1</v>
      </c>
      <c r="F20" s="23">
        <f t="shared" si="1"/>
        <v>0.1215</v>
      </c>
      <c r="G20" s="4">
        <v>8.5</v>
      </c>
      <c r="H20" s="23">
        <f t="shared" si="2"/>
        <v>0.1275</v>
      </c>
      <c r="I20" s="4">
        <v>4.0999999999999996</v>
      </c>
      <c r="J20" s="23">
        <f t="shared" si="3"/>
        <v>6.1499999999999992E-2</v>
      </c>
      <c r="K20" s="4">
        <v>0</v>
      </c>
      <c r="L20" s="23">
        <f t="shared" si="4"/>
        <v>0</v>
      </c>
      <c r="M20" s="4">
        <v>3.6999999999999998E-2</v>
      </c>
      <c r="N20" s="23">
        <f t="shared" si="5"/>
        <v>5.5499999999999994E-4</v>
      </c>
      <c r="O20" s="4">
        <v>103</v>
      </c>
      <c r="P20" s="23">
        <f t="shared" si="6"/>
        <v>1.5449999999999999</v>
      </c>
      <c r="Q20" s="83"/>
      <c r="S20" s="10" t="s">
        <v>9</v>
      </c>
      <c r="T20" s="12"/>
      <c r="U20" s="7"/>
    </row>
    <row r="21" spans="3:21">
      <c r="C21" s="77" t="s">
        <v>120</v>
      </c>
      <c r="D21" s="33">
        <v>7.4999999999999997E-2</v>
      </c>
      <c r="E21" s="4">
        <v>0.8</v>
      </c>
      <c r="F21" s="23">
        <f t="shared" si="1"/>
        <v>0.06</v>
      </c>
      <c r="G21" s="4">
        <v>3.5</v>
      </c>
      <c r="H21" s="23">
        <f t="shared" si="2"/>
        <v>0.26250000000000001</v>
      </c>
      <c r="I21" s="4">
        <v>0.3</v>
      </c>
      <c r="J21" s="23">
        <f t="shared" si="3"/>
        <v>2.2499999999999999E-2</v>
      </c>
      <c r="K21" s="4">
        <v>1.3</v>
      </c>
      <c r="L21" s="23">
        <f t="shared" si="4"/>
        <v>9.7500000000000003E-2</v>
      </c>
      <c r="M21" s="4">
        <v>1.2999999999999999E-2</v>
      </c>
      <c r="N21" s="23">
        <f t="shared" si="5"/>
        <v>9.7499999999999996E-4</v>
      </c>
      <c r="O21" s="4">
        <v>19</v>
      </c>
      <c r="P21" s="23">
        <f t="shared" si="6"/>
        <v>1.425</v>
      </c>
      <c r="Q21" s="83"/>
      <c r="S21" s="18" t="s">
        <v>29</v>
      </c>
      <c r="T21" s="12">
        <v>0.1</v>
      </c>
      <c r="U21" s="7"/>
    </row>
    <row r="22" spans="3:21">
      <c r="C22" s="77" t="s">
        <v>121</v>
      </c>
      <c r="D22" s="33">
        <v>0.03</v>
      </c>
      <c r="E22" s="4">
        <v>1.8</v>
      </c>
      <c r="F22" s="23">
        <f t="shared" si="1"/>
        <v>5.3999999999999999E-2</v>
      </c>
      <c r="G22" s="4">
        <v>35</v>
      </c>
      <c r="H22" s="23">
        <f t="shared" si="2"/>
        <v>1.05</v>
      </c>
      <c r="I22" s="4">
        <v>3.1</v>
      </c>
      <c r="J22" s="23">
        <f t="shared" si="3"/>
        <v>9.2999999999999999E-2</v>
      </c>
      <c r="K22" s="4">
        <v>0</v>
      </c>
      <c r="L22" s="23">
        <f t="shared" si="4"/>
        <v>0</v>
      </c>
      <c r="M22" s="4">
        <v>2.8000000000000001E-2</v>
      </c>
      <c r="N22" s="23">
        <f t="shared" si="5"/>
        <v>8.4000000000000003E-4</v>
      </c>
      <c r="O22" s="4">
        <v>175</v>
      </c>
      <c r="P22" s="23">
        <f t="shared" si="6"/>
        <v>5.25</v>
      </c>
      <c r="Q22" s="83"/>
      <c r="S22" s="18" t="s">
        <v>39</v>
      </c>
      <c r="T22" s="12"/>
      <c r="U22" s="7"/>
    </row>
    <row r="23" spans="3:21">
      <c r="C23" s="77" t="s">
        <v>43</v>
      </c>
      <c r="D23" s="33">
        <v>1.2500000000000001E-2</v>
      </c>
      <c r="E23" s="4">
        <v>0.8</v>
      </c>
      <c r="F23" s="23">
        <f t="shared" si="1"/>
        <v>1.0000000000000002E-2</v>
      </c>
      <c r="G23" s="4">
        <v>3.5</v>
      </c>
      <c r="H23" s="23">
        <f t="shared" si="2"/>
        <v>4.3750000000000004E-2</v>
      </c>
      <c r="I23" s="4">
        <v>0.3</v>
      </c>
      <c r="J23" s="23">
        <f t="shared" si="3"/>
        <v>3.7499999999999999E-3</v>
      </c>
      <c r="K23" s="4">
        <v>1.3</v>
      </c>
      <c r="L23" s="23">
        <f t="shared" si="4"/>
        <v>1.6250000000000001E-2</v>
      </c>
      <c r="M23" s="4">
        <v>1.2999999999999999E-2</v>
      </c>
      <c r="N23" s="23">
        <f t="shared" si="5"/>
        <v>1.6249999999999999E-4</v>
      </c>
      <c r="O23" s="4">
        <v>19</v>
      </c>
      <c r="P23" s="23">
        <f t="shared" si="6"/>
        <v>0.23750000000000002</v>
      </c>
      <c r="Q23" s="83"/>
      <c r="S23" s="14" t="s">
        <v>33</v>
      </c>
      <c r="T23" s="15"/>
      <c r="U23" s="7"/>
    </row>
    <row r="24" spans="3:21">
      <c r="C24" s="77" t="s">
        <v>30</v>
      </c>
      <c r="D24" s="33">
        <v>1E-3</v>
      </c>
      <c r="E24" s="4">
        <v>0</v>
      </c>
      <c r="F24" s="23">
        <f t="shared" si="1"/>
        <v>0</v>
      </c>
      <c r="G24" s="4">
        <v>0</v>
      </c>
      <c r="H24" s="23">
        <f t="shared" si="2"/>
        <v>0</v>
      </c>
      <c r="I24" s="4">
        <v>0</v>
      </c>
      <c r="J24" s="23">
        <f t="shared" si="3"/>
        <v>0</v>
      </c>
      <c r="K24" s="4">
        <v>0</v>
      </c>
      <c r="L24" s="23">
        <f t="shared" si="4"/>
        <v>0</v>
      </c>
      <c r="M24" s="4">
        <v>40</v>
      </c>
      <c r="N24" s="23">
        <f t="shared" si="5"/>
        <v>0.04</v>
      </c>
      <c r="O24" s="4">
        <v>0</v>
      </c>
      <c r="P24" s="23">
        <f t="shared" si="6"/>
        <v>0</v>
      </c>
      <c r="Q24" s="83"/>
    </row>
    <row r="25" spans="3:21" ht="15.75" thickBot="1">
      <c r="C25" s="77" t="s">
        <v>122</v>
      </c>
      <c r="D25" s="33">
        <v>7.4999999999999997E-3</v>
      </c>
      <c r="E25" s="4">
        <v>0.1</v>
      </c>
      <c r="F25" s="25">
        <f t="shared" si="1"/>
        <v>7.5000000000000002E-4</v>
      </c>
      <c r="G25" s="4">
        <v>0</v>
      </c>
      <c r="H25" s="23">
        <f t="shared" si="2"/>
        <v>0</v>
      </c>
      <c r="I25" s="4">
        <v>99.9</v>
      </c>
      <c r="J25" s="23">
        <f t="shared" si="3"/>
        <v>0.74924999999999997</v>
      </c>
      <c r="K25" s="4">
        <v>0</v>
      </c>
      <c r="L25" s="23">
        <f t="shared" si="4"/>
        <v>0</v>
      </c>
      <c r="M25" s="4">
        <v>0</v>
      </c>
      <c r="N25" s="23">
        <f t="shared" si="5"/>
        <v>0</v>
      </c>
      <c r="O25" s="4">
        <v>900</v>
      </c>
      <c r="P25" s="23">
        <f t="shared" si="6"/>
        <v>6.75</v>
      </c>
      <c r="Q25" s="83"/>
      <c r="S25" s="89" t="s">
        <v>8</v>
      </c>
      <c r="T25" s="89"/>
      <c r="U25" s="13" t="s">
        <v>95</v>
      </c>
    </row>
    <row r="26" spans="3:21" ht="21.75" thickBot="1">
      <c r="E26" s="6">
        <f t="shared" ref="E26:P26" si="7">SUM(E17:E25)</f>
        <v>16.900000000000002</v>
      </c>
      <c r="F26" s="42">
        <f t="shared" si="7"/>
        <v>0.28809999999999997</v>
      </c>
      <c r="G26" s="6">
        <f t="shared" si="7"/>
        <v>81.900000000000006</v>
      </c>
      <c r="H26" s="42">
        <f t="shared" si="7"/>
        <v>2.3732250000000006</v>
      </c>
      <c r="I26" s="6">
        <f t="shared" si="7"/>
        <v>108.9</v>
      </c>
      <c r="J26" s="42">
        <f t="shared" si="7"/>
        <v>0.95245000000000002</v>
      </c>
      <c r="K26" s="6">
        <f t="shared" si="7"/>
        <v>7.8</v>
      </c>
      <c r="L26" s="42">
        <f t="shared" si="7"/>
        <v>0.17399999999999999</v>
      </c>
      <c r="M26" s="6">
        <f t="shared" si="7"/>
        <v>40.113</v>
      </c>
      <c r="N26" s="34">
        <f t="shared" si="7"/>
        <v>4.274E-2</v>
      </c>
      <c r="O26" s="6">
        <f t="shared" si="7"/>
        <v>1367</v>
      </c>
      <c r="P26" s="35">
        <f t="shared" si="7"/>
        <v>18.777750000000001</v>
      </c>
      <c r="Q26" s="35"/>
      <c r="S26" s="16" t="s">
        <v>24</v>
      </c>
      <c r="T26" s="16" t="s">
        <v>23</v>
      </c>
      <c r="U26" s="7"/>
    </row>
    <row r="27" spans="3:21">
      <c r="S27" s="13" t="s">
        <v>86</v>
      </c>
      <c r="T27" s="10">
        <v>0.9</v>
      </c>
      <c r="U27" s="7"/>
    </row>
    <row r="28" spans="3:21">
      <c r="S28" s="13" t="s">
        <v>85</v>
      </c>
      <c r="T28" s="10">
        <v>3.1</v>
      </c>
      <c r="U28" s="7"/>
    </row>
    <row r="29" spans="3:21">
      <c r="S29" s="13" t="s">
        <v>34</v>
      </c>
      <c r="T29" s="10">
        <v>0.2</v>
      </c>
      <c r="U29" s="7"/>
    </row>
    <row r="30" spans="3:21" ht="56.25">
      <c r="C30" s="40" t="s">
        <v>125</v>
      </c>
      <c r="D30" s="41" t="s">
        <v>2</v>
      </c>
      <c r="E30" s="41" t="s">
        <v>52</v>
      </c>
      <c r="F30" s="41" t="s">
        <v>26</v>
      </c>
      <c r="G30" s="41" t="s">
        <v>6</v>
      </c>
      <c r="H30" s="41" t="s">
        <v>10</v>
      </c>
      <c r="S30" s="13" t="s">
        <v>5</v>
      </c>
      <c r="T30" s="10">
        <v>1.3</v>
      </c>
      <c r="U30" s="7"/>
    </row>
    <row r="31" spans="3:21">
      <c r="C31" s="2" t="s">
        <v>35</v>
      </c>
      <c r="D31" s="37">
        <v>16.899999999999999</v>
      </c>
      <c r="E31" s="37">
        <v>81</v>
      </c>
      <c r="F31" s="37">
        <v>108.9</v>
      </c>
      <c r="G31" s="37">
        <v>40.113</v>
      </c>
      <c r="H31" s="37">
        <v>1367</v>
      </c>
      <c r="S31" s="72" t="s">
        <v>87</v>
      </c>
      <c r="T31" s="71">
        <v>0.01</v>
      </c>
      <c r="U31" s="7"/>
    </row>
    <row r="32" spans="3:21">
      <c r="C32" s="39" t="s">
        <v>21</v>
      </c>
      <c r="D32" s="38">
        <v>0.28000000000000003</v>
      </c>
      <c r="E32" s="38">
        <v>2.4</v>
      </c>
      <c r="F32" s="38">
        <v>0.95</v>
      </c>
      <c r="G32" s="38">
        <v>4.2000000000000003E-2</v>
      </c>
      <c r="H32" s="38">
        <v>18.78</v>
      </c>
    </row>
    <row r="33" spans="7:11">
      <c r="G33" s="24">
        <f>G32*0.4</f>
        <v>1.6800000000000002E-2</v>
      </c>
      <c r="J33" s="93" t="s">
        <v>73</v>
      </c>
      <c r="K33" s="94" t="s">
        <v>72</v>
      </c>
    </row>
    <row r="34" spans="7:11">
      <c r="J34" s="93" t="s">
        <v>73</v>
      </c>
      <c r="K34" s="94" t="s">
        <v>127</v>
      </c>
    </row>
  </sheetData>
  <mergeCells count="7">
    <mergeCell ref="S14:T14"/>
    <mergeCell ref="S25:T25"/>
    <mergeCell ref="W2:X2"/>
    <mergeCell ref="F2:G2"/>
    <mergeCell ref="K2:L2"/>
    <mergeCell ref="O2:P2"/>
    <mergeCell ref="S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O20"/>
  <sheetViews>
    <sheetView tabSelected="1" topLeftCell="A4" workbookViewId="0">
      <selection activeCell="Q13" sqref="Q13"/>
    </sheetView>
  </sheetViews>
  <sheetFormatPr defaultRowHeight="15"/>
  <cols>
    <col min="1" max="1" width="2" customWidth="1"/>
    <col min="2" max="2" width="17.42578125" customWidth="1"/>
    <col min="3" max="3" width="13.85546875" customWidth="1"/>
    <col min="5" max="5" width="10.5703125" bestFit="1" customWidth="1"/>
    <col min="8" max="8" width="5" customWidth="1"/>
    <col min="10" max="10" width="29.5703125" customWidth="1"/>
    <col min="11" max="11" width="10.28515625" bestFit="1" customWidth="1"/>
  </cols>
  <sheetData>
    <row r="4" spans="2:15" ht="63.75" customHeight="1">
      <c r="B4" s="40" t="s">
        <v>51</v>
      </c>
      <c r="C4" s="41" t="s">
        <v>2</v>
      </c>
      <c r="D4" s="41" t="s">
        <v>52</v>
      </c>
      <c r="E4" s="41" t="s">
        <v>26</v>
      </c>
      <c r="F4" s="41" t="s">
        <v>6</v>
      </c>
      <c r="G4" s="41" t="s">
        <v>10</v>
      </c>
      <c r="J4" s="40" t="s">
        <v>126</v>
      </c>
      <c r="K4" s="41" t="s">
        <v>2</v>
      </c>
      <c r="L4" s="41" t="s">
        <v>52</v>
      </c>
      <c r="M4" s="41" t="s">
        <v>26</v>
      </c>
      <c r="N4" s="41" t="s">
        <v>6</v>
      </c>
      <c r="O4" s="41" t="s">
        <v>10</v>
      </c>
    </row>
    <row r="5" spans="2:15">
      <c r="B5" s="2" t="s">
        <v>35</v>
      </c>
      <c r="C5" s="37" t="s">
        <v>53</v>
      </c>
      <c r="D5" s="37">
        <v>137.85</v>
      </c>
      <c r="E5" s="37">
        <v>116.4</v>
      </c>
      <c r="F5" s="37">
        <v>40.32</v>
      </c>
      <c r="G5" s="37">
        <v>1734</v>
      </c>
      <c r="J5" s="2" t="s">
        <v>35</v>
      </c>
      <c r="K5" s="37">
        <v>29.54</v>
      </c>
      <c r="L5" s="37">
        <v>167.59</v>
      </c>
      <c r="M5" s="37">
        <v>72.930000000000007</v>
      </c>
      <c r="N5" s="37">
        <v>7.6999999999999999E-2</v>
      </c>
      <c r="O5" s="37">
        <v>1594</v>
      </c>
    </row>
    <row r="6" spans="2:15">
      <c r="B6" s="39" t="s">
        <v>21</v>
      </c>
      <c r="C6" s="38">
        <v>12.08</v>
      </c>
      <c r="D6" s="38">
        <v>8.02</v>
      </c>
      <c r="E6" s="38">
        <v>10.78</v>
      </c>
      <c r="F6" s="38">
        <v>0.92</v>
      </c>
      <c r="G6" s="38">
        <v>179.7</v>
      </c>
      <c r="J6" s="39" t="s">
        <v>21</v>
      </c>
      <c r="K6" s="38">
        <v>0.96</v>
      </c>
      <c r="L6" s="38">
        <v>4.2300000000000004</v>
      </c>
      <c r="M6" s="38">
        <v>0.51</v>
      </c>
      <c r="N6" s="38">
        <v>4.0000000000000001E-3</v>
      </c>
      <c r="O6" s="38">
        <v>23.74</v>
      </c>
    </row>
    <row r="7" spans="2:15">
      <c r="F7" s="24">
        <f>F6*0.4</f>
        <v>0.36800000000000005</v>
      </c>
      <c r="N7">
        <f>N6*0.4</f>
        <v>1.6000000000000001E-3</v>
      </c>
    </row>
    <row r="11" spans="2:15" ht="56.25">
      <c r="B11" s="40" t="s">
        <v>128</v>
      </c>
      <c r="C11" s="41" t="s">
        <v>2</v>
      </c>
      <c r="D11" s="41" t="s">
        <v>52</v>
      </c>
      <c r="E11" s="41" t="s">
        <v>26</v>
      </c>
      <c r="F11" s="41" t="s">
        <v>6</v>
      </c>
      <c r="G11" s="41" t="s">
        <v>10</v>
      </c>
      <c r="J11" s="40" t="s">
        <v>125</v>
      </c>
      <c r="K11" s="41" t="s">
        <v>2</v>
      </c>
      <c r="L11" s="41" t="s">
        <v>52</v>
      </c>
      <c r="M11" s="41" t="s">
        <v>26</v>
      </c>
      <c r="N11" s="41" t="s">
        <v>6</v>
      </c>
      <c r="O11" s="41" t="s">
        <v>10</v>
      </c>
    </row>
    <row r="12" spans="2:15">
      <c r="B12" s="2" t="s">
        <v>35</v>
      </c>
      <c r="C12" s="37">
        <v>70</v>
      </c>
      <c r="D12" s="37">
        <v>345.3</v>
      </c>
      <c r="E12" s="37">
        <v>91.2</v>
      </c>
      <c r="F12" s="37">
        <v>41.6</v>
      </c>
      <c r="G12" s="37">
        <v>2670</v>
      </c>
      <c r="J12" s="2" t="s">
        <v>35</v>
      </c>
      <c r="K12" s="37">
        <v>16.899999999999999</v>
      </c>
      <c r="L12" s="37">
        <v>81</v>
      </c>
      <c r="M12" s="37">
        <v>108.9</v>
      </c>
      <c r="N12" s="37">
        <v>40.113</v>
      </c>
      <c r="O12" s="37">
        <v>1367</v>
      </c>
    </row>
    <row r="13" spans="2:15">
      <c r="B13" s="39" t="s">
        <v>21</v>
      </c>
      <c r="C13" s="38">
        <v>1.46</v>
      </c>
      <c r="D13" s="38">
        <v>8.6300000000000008</v>
      </c>
      <c r="E13" s="38">
        <v>1.23</v>
      </c>
      <c r="F13" s="38">
        <v>9.2999999999999999E-2</v>
      </c>
      <c r="G13" s="38">
        <v>56.63</v>
      </c>
      <c r="J13" s="39" t="s">
        <v>21</v>
      </c>
      <c r="K13" s="38">
        <v>0.28000000000000003</v>
      </c>
      <c r="L13" s="38">
        <v>2.4</v>
      </c>
      <c r="M13" s="38">
        <v>0.95</v>
      </c>
      <c r="N13" s="38">
        <v>4.2000000000000003E-2</v>
      </c>
      <c r="O13" s="38">
        <v>18.78</v>
      </c>
    </row>
    <row r="14" spans="2:15">
      <c r="B14" s="6"/>
      <c r="F14" s="24">
        <f>F13*0.4</f>
        <v>3.7200000000000004E-2</v>
      </c>
      <c r="G14" t="s">
        <v>30</v>
      </c>
      <c r="N14" s="24">
        <f>N13*0.4</f>
        <v>1.6800000000000002E-2</v>
      </c>
      <c r="O14" t="s">
        <v>129</v>
      </c>
    </row>
    <row r="17" spans="2:7" ht="15.75">
      <c r="B17" s="96" t="s">
        <v>130</v>
      </c>
      <c r="C17" s="41" t="s">
        <v>131</v>
      </c>
      <c r="D17" s="41" t="s">
        <v>132</v>
      </c>
      <c r="E17" s="41" t="s">
        <v>133</v>
      </c>
      <c r="F17" s="41" t="s">
        <v>10</v>
      </c>
      <c r="G17" s="41" t="s">
        <v>30</v>
      </c>
    </row>
    <row r="18" spans="2:7">
      <c r="B18" s="2" t="s">
        <v>35</v>
      </c>
      <c r="C18" s="2">
        <v>162</v>
      </c>
      <c r="D18" s="2">
        <v>731.74</v>
      </c>
      <c r="E18" s="2">
        <v>389.43</v>
      </c>
      <c r="F18" s="2">
        <v>7365</v>
      </c>
      <c r="G18" s="4"/>
    </row>
    <row r="19" spans="2:7">
      <c r="B19" s="39" t="s">
        <v>21</v>
      </c>
      <c r="C19" s="2">
        <v>14.78</v>
      </c>
      <c r="D19" s="2">
        <v>23.28</v>
      </c>
      <c r="E19" s="2">
        <v>13.47</v>
      </c>
      <c r="F19" s="2">
        <v>278.85000000000002</v>
      </c>
      <c r="G19" s="95">
        <v>0.42</v>
      </c>
    </row>
    <row r="20" spans="2:7">
      <c r="B20" s="9" t="s">
        <v>134</v>
      </c>
      <c r="C20" s="97">
        <v>0.3</v>
      </c>
      <c r="D20" s="97">
        <v>0.47</v>
      </c>
      <c r="E20" s="97">
        <v>0.27</v>
      </c>
      <c r="F20" s="98">
        <v>0.14000000000000001</v>
      </c>
      <c r="G20" s="9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F17" sqref="F17"/>
    </sheetView>
  </sheetViews>
  <sheetFormatPr defaultRowHeight="15"/>
  <cols>
    <col min="2" max="2" width="19.140625" customWidth="1"/>
    <col min="4" max="4" width="12.140625" customWidth="1"/>
    <col min="5" max="5" width="13.5703125" bestFit="1" customWidth="1"/>
    <col min="6" max="6" width="17.5703125" bestFit="1" customWidth="1"/>
  </cols>
  <sheetData>
    <row r="1" spans="2:12">
      <c r="F1" s="92" t="s">
        <v>70</v>
      </c>
      <c r="G1" s="92"/>
      <c r="H1" s="92"/>
      <c r="I1" s="92"/>
    </row>
    <row r="2" spans="2:12">
      <c r="B2" s="91" t="s">
        <v>54</v>
      </c>
      <c r="C2" s="91"/>
      <c r="H2" t="s">
        <v>67</v>
      </c>
    </row>
    <row r="3" spans="2:12">
      <c r="B3" s="43" t="s">
        <v>55</v>
      </c>
      <c r="C3" s="44">
        <v>50</v>
      </c>
      <c r="F3" t="s">
        <v>55</v>
      </c>
      <c r="G3" s="56">
        <v>14.8</v>
      </c>
      <c r="H3" s="57">
        <v>4</v>
      </c>
      <c r="I3" s="2">
        <f>H3*G3</f>
        <v>59.2</v>
      </c>
      <c r="J3" s="58"/>
      <c r="K3" s="67"/>
      <c r="L3" s="67"/>
    </row>
    <row r="4" spans="2:12">
      <c r="B4" s="43" t="s">
        <v>3</v>
      </c>
      <c r="C4" s="44">
        <v>260</v>
      </c>
      <c r="F4" t="s">
        <v>3</v>
      </c>
      <c r="G4" s="56">
        <v>260</v>
      </c>
      <c r="H4" s="57">
        <v>4</v>
      </c>
      <c r="I4" s="3">
        <f>H4*G4</f>
        <v>1040</v>
      </c>
      <c r="J4" s="59"/>
      <c r="K4" s="67"/>
      <c r="L4" s="67"/>
    </row>
    <row r="5" spans="2:12">
      <c r="B5" s="45" t="s">
        <v>56</v>
      </c>
      <c r="C5" s="46">
        <v>90</v>
      </c>
      <c r="F5" s="69" t="s">
        <v>68</v>
      </c>
      <c r="G5" s="60"/>
      <c r="H5" s="61"/>
      <c r="I5" s="62"/>
      <c r="J5" s="62"/>
      <c r="K5" s="67"/>
      <c r="L5" s="67"/>
    </row>
    <row r="6" spans="2:12">
      <c r="B6" s="43" t="s">
        <v>57</v>
      </c>
      <c r="C6" s="44">
        <v>70</v>
      </c>
      <c r="F6" t="s">
        <v>4</v>
      </c>
      <c r="G6" s="56">
        <v>70</v>
      </c>
      <c r="H6" s="57">
        <v>9</v>
      </c>
      <c r="I6" s="2">
        <f>H6*G6</f>
        <v>630</v>
      </c>
      <c r="J6" s="58"/>
      <c r="K6" s="67"/>
      <c r="L6" s="67"/>
    </row>
    <row r="7" spans="2:12">
      <c r="B7" s="43" t="s">
        <v>58</v>
      </c>
      <c r="C7" s="44">
        <v>20</v>
      </c>
      <c r="F7" s="69" t="s">
        <v>58</v>
      </c>
      <c r="G7" s="56"/>
      <c r="K7" s="68"/>
      <c r="L7" s="68"/>
    </row>
    <row r="8" spans="2:12">
      <c r="B8" s="43" t="s">
        <v>5</v>
      </c>
      <c r="C8" s="44">
        <v>25</v>
      </c>
      <c r="F8" t="s">
        <v>5</v>
      </c>
      <c r="G8" s="56">
        <v>25</v>
      </c>
      <c r="H8" s="70">
        <v>2</v>
      </c>
      <c r="I8" s="47">
        <f>G8*H8</f>
        <v>50</v>
      </c>
    </row>
    <row r="9" spans="2:12">
      <c r="B9" s="43" t="s">
        <v>6</v>
      </c>
      <c r="C9" s="44">
        <v>6</v>
      </c>
      <c r="F9" t="s">
        <v>6</v>
      </c>
      <c r="G9" s="56"/>
    </row>
    <row r="10" spans="2:12">
      <c r="H10" s="63" t="s">
        <v>69</v>
      </c>
      <c r="I10" s="64">
        <f>I3+I4+I6+I8</f>
        <v>1779.2</v>
      </c>
      <c r="J10" s="65"/>
      <c r="K10" s="66" t="s">
        <v>10</v>
      </c>
    </row>
    <row r="13" spans="2:12">
      <c r="B13" s="47" t="s">
        <v>59</v>
      </c>
      <c r="C13" s="47" t="s">
        <v>60</v>
      </c>
      <c r="D13" s="48" t="s">
        <v>61</v>
      </c>
      <c r="E13" s="47" t="s">
        <v>62</v>
      </c>
    </row>
    <row r="14" spans="2:12">
      <c r="B14" s="2" t="s">
        <v>63</v>
      </c>
      <c r="D14" s="49">
        <v>278.85000000000002</v>
      </c>
      <c r="E14" s="50">
        <f>D14*100%/2000</f>
        <v>0.13942500000000002</v>
      </c>
    </row>
    <row r="15" spans="2:12">
      <c r="B15" s="43" t="s">
        <v>55</v>
      </c>
      <c r="D15" s="51">
        <v>14.78</v>
      </c>
      <c r="E15" s="50">
        <f>D15/50</f>
        <v>0.29559999999999997</v>
      </c>
    </row>
    <row r="16" spans="2:12">
      <c r="B16" s="43" t="s">
        <v>3</v>
      </c>
      <c r="D16" s="51">
        <v>23.28</v>
      </c>
      <c r="E16" s="50">
        <f t="shared" ref="E16:E21" si="0">D16/50</f>
        <v>0.46560000000000001</v>
      </c>
    </row>
    <row r="17" spans="2:9">
      <c r="B17" s="45" t="s">
        <v>56</v>
      </c>
      <c r="D17" s="51">
        <v>0</v>
      </c>
      <c r="E17" s="50">
        <f t="shared" si="0"/>
        <v>0</v>
      </c>
    </row>
    <row r="18" spans="2:9">
      <c r="B18" s="43" t="s">
        <v>57</v>
      </c>
      <c r="D18" s="51">
        <v>13.47</v>
      </c>
      <c r="E18" s="50">
        <f t="shared" si="0"/>
        <v>0.26940000000000003</v>
      </c>
    </row>
    <row r="19" spans="2:9">
      <c r="B19" s="43" t="s">
        <v>58</v>
      </c>
      <c r="D19" s="51">
        <v>0</v>
      </c>
      <c r="E19" s="50">
        <f t="shared" si="0"/>
        <v>0</v>
      </c>
    </row>
    <row r="20" spans="2:9">
      <c r="B20" s="43" t="s">
        <v>5</v>
      </c>
      <c r="D20" s="51">
        <v>0</v>
      </c>
      <c r="E20" s="50">
        <f t="shared" si="0"/>
        <v>0</v>
      </c>
    </row>
    <row r="21" spans="2:9">
      <c r="B21" s="43" t="s">
        <v>6</v>
      </c>
      <c r="D21" s="52"/>
      <c r="E21" s="50">
        <f t="shared" si="0"/>
        <v>0</v>
      </c>
    </row>
    <row r="22" spans="2:9" ht="30">
      <c r="B22" s="28"/>
      <c r="C22" s="55" t="s">
        <v>64</v>
      </c>
      <c r="D22" s="53" t="s">
        <v>65</v>
      </c>
      <c r="E22" s="54" t="s">
        <v>66</v>
      </c>
      <c r="G22" t="s">
        <v>71</v>
      </c>
      <c r="I22" t="s">
        <v>72</v>
      </c>
    </row>
  </sheetData>
  <mergeCells count="2">
    <mergeCell ref="B2:C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Linguine de centeio</vt:lpstr>
      <vt:lpstr>hamburguer de couve flor e cous</vt:lpstr>
      <vt:lpstr>mousse de maçã e quark</vt:lpstr>
      <vt:lpstr>sopa fria</vt:lpstr>
      <vt:lpstr>Folha2</vt:lpstr>
      <vt:lpstr>Folha1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2019-02-28T16:05:55Z</dcterms:modified>
</cp:coreProperties>
</file>