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 - CDD1920\Eco 1920\Eco-ementa\"/>
    </mc:Choice>
  </mc:AlternateContent>
  <xr:revisionPtr revIDLastSave="0" documentId="8_{44752D69-F078-4684-BD00-5BFA6F7D95D7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Entrada" sheetId="1" r:id="rId1"/>
    <sheet name="Prato principal" sheetId="2" r:id="rId2"/>
    <sheet name="Bebida" sheetId="3" r:id="rId3"/>
    <sheet name="Sobremesa" sheetId="4" r:id="rId4"/>
    <sheet name="Total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" i="3" l="1"/>
  <c r="N15" i="3"/>
  <c r="M15" i="3"/>
  <c r="F10" i="3"/>
  <c r="F9" i="3"/>
  <c r="F8" i="3"/>
  <c r="P20" i="2"/>
  <c r="O20" i="2"/>
  <c r="N20" i="2"/>
  <c r="N21" i="2" s="1"/>
  <c r="Q16" i="2"/>
  <c r="T16" i="2"/>
  <c r="S16" i="2"/>
  <c r="R16" i="2"/>
  <c r="G16" i="2"/>
  <c r="P21" i="2"/>
  <c r="O21" i="2"/>
  <c r="T11" i="2"/>
  <c r="S11" i="2"/>
  <c r="R11" i="2"/>
  <c r="T10" i="2"/>
  <c r="S10" i="2"/>
  <c r="R10" i="2"/>
  <c r="R9" i="2"/>
  <c r="U9" i="2" s="1"/>
  <c r="T8" i="2"/>
  <c r="S8" i="2"/>
  <c r="R8" i="2"/>
  <c r="U8" i="2" s="1"/>
  <c r="Q11" i="2"/>
  <c r="Q10" i="2"/>
  <c r="Q9" i="2"/>
  <c r="Q8" i="2"/>
  <c r="G12" i="2"/>
  <c r="G11" i="2"/>
  <c r="G10" i="2"/>
  <c r="G9" i="2"/>
  <c r="G8" i="2"/>
  <c r="M10" i="2"/>
  <c r="M11" i="2"/>
  <c r="M12" i="2"/>
  <c r="M16" i="2"/>
  <c r="M9" i="2"/>
  <c r="M8" i="2"/>
  <c r="T12" i="2"/>
  <c r="S12" i="2"/>
  <c r="R12" i="2"/>
  <c r="Q12" i="2"/>
  <c r="S14" i="1"/>
  <c r="R14" i="1"/>
  <c r="Q14" i="1"/>
  <c r="S13" i="1"/>
  <c r="R13" i="1"/>
  <c r="T13" i="1" s="1"/>
  <c r="Q13" i="1"/>
  <c r="S12" i="1"/>
  <c r="R12" i="1"/>
  <c r="Q12" i="1"/>
  <c r="S11" i="1"/>
  <c r="R11" i="1"/>
  <c r="Q11" i="1"/>
  <c r="S10" i="1"/>
  <c r="R10" i="1"/>
  <c r="Q10" i="1"/>
  <c r="T10" i="1" s="1"/>
  <c r="S9" i="1"/>
  <c r="R9" i="1"/>
  <c r="Q9" i="1"/>
  <c r="S8" i="1"/>
  <c r="R8" i="1"/>
  <c r="Q8" i="1"/>
  <c r="P14" i="1"/>
  <c r="P13" i="1"/>
  <c r="P12" i="1"/>
  <c r="P11" i="1"/>
  <c r="P10" i="1"/>
  <c r="P9" i="1"/>
  <c r="P8" i="1"/>
  <c r="L14" i="1"/>
  <c r="L13" i="1"/>
  <c r="L12" i="1"/>
  <c r="L11" i="1"/>
  <c r="L10" i="1"/>
  <c r="L9" i="1"/>
  <c r="L8" i="1"/>
  <c r="S9" i="3"/>
  <c r="S10" i="3"/>
  <c r="R10" i="3"/>
  <c r="R9" i="3"/>
  <c r="Q10" i="3"/>
  <c r="T10" i="3" s="1"/>
  <c r="Q9" i="3"/>
  <c r="P10" i="3"/>
  <c r="P9" i="3"/>
  <c r="L10" i="3"/>
  <c r="L9" i="3"/>
  <c r="L8" i="3"/>
  <c r="S8" i="4"/>
  <c r="M9" i="4"/>
  <c r="M8" i="4"/>
  <c r="Q8" i="4"/>
  <c r="Q9" i="4"/>
  <c r="P13" i="4"/>
  <c r="O13" i="4"/>
  <c r="N13" i="4"/>
  <c r="T9" i="4"/>
  <c r="T8" i="4"/>
  <c r="S9" i="4"/>
  <c r="R9" i="4"/>
  <c r="R8" i="4"/>
  <c r="U8" i="4" s="1"/>
  <c r="Q16" i="1" l="1"/>
  <c r="S16" i="1"/>
  <c r="T11" i="1"/>
  <c r="T14" i="1"/>
  <c r="U9" i="4"/>
  <c r="R16" i="1"/>
  <c r="T12" i="1"/>
  <c r="U10" i="2"/>
  <c r="T10" i="4"/>
  <c r="U16" i="2"/>
  <c r="U12" i="2"/>
  <c r="S17" i="2"/>
  <c r="R12" i="3"/>
  <c r="T8" i="1"/>
  <c r="S10" i="4"/>
  <c r="T9" i="1"/>
  <c r="T16" i="1" s="1"/>
  <c r="J8" i="5" s="1"/>
  <c r="S12" i="3"/>
  <c r="U11" i="2"/>
  <c r="R17" i="2"/>
  <c r="T17" i="2"/>
  <c r="Q12" i="3"/>
  <c r="T9" i="3"/>
  <c r="T12" i="3" s="1"/>
  <c r="J10" i="5" s="1"/>
  <c r="R10" i="4"/>
  <c r="U10" i="4"/>
  <c r="J11" i="5" s="1"/>
  <c r="U17" i="2" l="1"/>
  <c r="F14" i="1"/>
  <c r="F13" i="1"/>
  <c r="F12" i="1"/>
  <c r="F11" i="1"/>
  <c r="F10" i="1"/>
  <c r="F9" i="1"/>
  <c r="F8" i="1"/>
  <c r="E12" i="5"/>
  <c r="D12" i="5"/>
  <c r="Q10" i="4"/>
  <c r="I11" i="5" s="1"/>
  <c r="P10" i="4"/>
  <c r="P14" i="4" s="1"/>
  <c r="O10" i="4"/>
  <c r="O14" i="4" s="1"/>
  <c r="N10" i="4"/>
  <c r="N14" i="4" s="1"/>
  <c r="M10" i="4"/>
  <c r="L10" i="4"/>
  <c r="K10" i="4"/>
  <c r="J10" i="4"/>
  <c r="G10" i="4"/>
  <c r="G11" i="4" s="1"/>
  <c r="J16" i="1"/>
  <c r="K16" i="1"/>
  <c r="I16" i="1"/>
  <c r="P12" i="3"/>
  <c r="I10" i="5" s="1"/>
  <c r="O12" i="3"/>
  <c r="N12" i="3"/>
  <c r="N16" i="3" s="1"/>
  <c r="M12" i="3"/>
  <c r="L12" i="3"/>
  <c r="K12" i="3"/>
  <c r="J12" i="3"/>
  <c r="I12" i="3"/>
  <c r="F12" i="3"/>
  <c r="F13" i="3" s="1"/>
  <c r="N17" i="2"/>
  <c r="O17" i="2"/>
  <c r="P17" i="2"/>
  <c r="Q17" i="2"/>
  <c r="I9" i="5" s="1"/>
  <c r="K17" i="2"/>
  <c r="L17" i="2"/>
  <c r="M17" i="2"/>
  <c r="J17" i="2"/>
  <c r="G17" i="2"/>
  <c r="G18" i="2" s="1"/>
  <c r="N16" i="1"/>
  <c r="G8" i="5" s="1"/>
  <c r="M16" i="1"/>
  <c r="F8" i="5" s="1"/>
  <c r="F16" i="1" l="1"/>
  <c r="F17" i="1" s="1"/>
  <c r="P16" i="1"/>
  <c r="I8" i="5" s="1"/>
  <c r="I12" i="5" s="1"/>
  <c r="H11" i="5"/>
  <c r="F11" i="5"/>
  <c r="F12" i="5" s="1"/>
  <c r="G11" i="5"/>
  <c r="J12" i="5"/>
  <c r="N20" i="1"/>
  <c r="M20" i="1"/>
  <c r="O16" i="1"/>
  <c r="Q14" i="4"/>
  <c r="Q13" i="4"/>
  <c r="M16" i="3"/>
  <c r="Q21" i="2" l="1"/>
  <c r="Q20" i="2"/>
  <c r="G12" i="5"/>
  <c r="P19" i="1"/>
  <c r="H8" i="5"/>
  <c r="H12" i="5" s="1"/>
  <c r="O20" i="1" l="1"/>
  <c r="P20" i="1" s="1"/>
  <c r="L16" i="1"/>
  <c r="P15" i="3"/>
  <c r="O16" i="3"/>
  <c r="P16" i="3"/>
</calcChain>
</file>

<file path=xl/sharedStrings.xml><?xml version="1.0" encoding="utf-8"?>
<sst xmlns="http://schemas.openxmlformats.org/spreadsheetml/2006/main" count="207" uniqueCount="69">
  <si>
    <t>Unidade de medida</t>
  </si>
  <si>
    <t>Cenouras</t>
  </si>
  <si>
    <t>Azeite</t>
  </si>
  <si>
    <t>Kg</t>
  </si>
  <si>
    <t>L</t>
  </si>
  <si>
    <t>Total</t>
  </si>
  <si>
    <t>Em 100 gramas</t>
  </si>
  <si>
    <t>Por refeição</t>
  </si>
  <si>
    <t>Kcal</t>
  </si>
  <si>
    <t>Composição do Prato</t>
  </si>
  <si>
    <t xml:space="preserve">Peso/ Quantidade </t>
  </si>
  <si>
    <t>Preço por Unidade de medida (€)</t>
  </si>
  <si>
    <t>Custo mercadoria consumida (€)</t>
  </si>
  <si>
    <t>Custo Total</t>
  </si>
  <si>
    <t>Custo por pessoa</t>
  </si>
  <si>
    <t>Ingrediente</t>
  </si>
  <si>
    <t>Lípidos (g)</t>
  </si>
  <si>
    <t xml:space="preserve">Kcal </t>
  </si>
  <si>
    <t xml:space="preserve">Kcal por refeição </t>
  </si>
  <si>
    <t>Totais</t>
  </si>
  <si>
    <t>Hidratos de Carbono (g)</t>
  </si>
  <si>
    <t>Ficha Técnica</t>
  </si>
  <si>
    <t>Cáculo Nutricional e Calórico</t>
  </si>
  <si>
    <t>Prato</t>
  </si>
  <si>
    <t>Entrada</t>
  </si>
  <si>
    <t>Prato Principal</t>
  </si>
  <si>
    <t>Bebida</t>
  </si>
  <si>
    <t>Sobremesa</t>
  </si>
  <si>
    <t>Cálculos Totais da Refeição</t>
  </si>
  <si>
    <t>Custo   para 4 pessoas (€)</t>
  </si>
  <si>
    <t>Custo  por pessoa (€)</t>
  </si>
  <si>
    <t>Valor energético para 4 pessoas (Kcal)</t>
  </si>
  <si>
    <t>Valor energético por pessoa (Kcal)</t>
  </si>
  <si>
    <t>Sal</t>
  </si>
  <si>
    <t>Entrada: Sopa de legumes</t>
  </si>
  <si>
    <t>Abóbora</t>
  </si>
  <si>
    <t>Curgettes</t>
  </si>
  <si>
    <t>Raíz de nabo</t>
  </si>
  <si>
    <t>Couve-flor</t>
  </si>
  <si>
    <t>Proteínas (g)</t>
  </si>
  <si>
    <t>Nozes</t>
  </si>
  <si>
    <t>Número de doses: 4</t>
  </si>
  <si>
    <t>Limão</t>
  </si>
  <si>
    <t>Atum</t>
  </si>
  <si>
    <t>Milho</t>
  </si>
  <si>
    <t>Tomate Cru</t>
  </si>
  <si>
    <t>Alface</t>
  </si>
  <si>
    <t>Pimenta</t>
  </si>
  <si>
    <t>Morangos</t>
  </si>
  <si>
    <t>Tangerinas</t>
  </si>
  <si>
    <t>kg</t>
  </si>
  <si>
    <t>Sobremesa: Híbrido de tangerina e morangos</t>
  </si>
  <si>
    <t>Por dose</t>
  </si>
  <si>
    <t>Por refeição (g)</t>
  </si>
  <si>
    <t>Água</t>
  </si>
  <si>
    <t>Canela</t>
  </si>
  <si>
    <t>Hortelã</t>
  </si>
  <si>
    <t>q .b.</t>
  </si>
  <si>
    <t>Por Dose</t>
  </si>
  <si>
    <t>q. b.</t>
  </si>
  <si>
    <t xml:space="preserve">Sal </t>
  </si>
  <si>
    <t>Oregãos</t>
  </si>
  <si>
    <t xml:space="preserve">q. b. </t>
  </si>
  <si>
    <t>Bebida: Água aromatizada com limão, canela e hortelã</t>
  </si>
  <si>
    <t>Prato principal: Atum fresco com maçarocas de milho e tomates pequenos</t>
  </si>
  <si>
    <t>Nozes - miolo</t>
  </si>
  <si>
    <t>Atum fresco</t>
  </si>
  <si>
    <t>Tangerina</t>
  </si>
  <si>
    <t>Morango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</si>
</sst>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00"/>
    <numFmt numFmtId="166" formatCode="0.0"/>
    <numFmt numFmtId="167" formatCode="_-* #,##0.000\ _€_-;\-* #,##0.000\ _€_-;_-* &quot;-&quot;??\ _€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6" xfId="0" applyBorder="1"/>
    <xf numFmtId="165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8" xfId="0" applyNumberFormat="1" applyBorder="1"/>
    <xf numFmtId="0" fontId="0" fillId="0" borderId="21" xfId="0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 applyAlignment="1">
      <alignment horizontal="center" wrapText="1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28" xfId="0" applyFont="1" applyBorder="1"/>
    <xf numFmtId="0" fontId="1" fillId="0" borderId="24" xfId="0" applyFont="1" applyBorder="1"/>
    <xf numFmtId="0" fontId="0" fillId="0" borderId="29" xfId="0" applyBorder="1"/>
    <xf numFmtId="0" fontId="0" fillId="0" borderId="14" xfId="0" applyBorder="1"/>
    <xf numFmtId="0" fontId="1" fillId="0" borderId="36" xfId="0" applyFont="1" applyBorder="1"/>
    <xf numFmtId="0" fontId="0" fillId="0" borderId="22" xfId="0" applyBorder="1"/>
    <xf numFmtId="0" fontId="0" fillId="0" borderId="38" xfId="0" applyBorder="1"/>
    <xf numFmtId="0" fontId="0" fillId="0" borderId="3" xfId="0" applyBorder="1"/>
    <xf numFmtId="0" fontId="0" fillId="0" borderId="4" xfId="0" applyBorder="1"/>
    <xf numFmtId="0" fontId="0" fillId="0" borderId="39" xfId="0" applyBorder="1"/>
    <xf numFmtId="0" fontId="0" fillId="0" borderId="40" xfId="0" applyBorder="1"/>
    <xf numFmtId="0" fontId="0" fillId="0" borderId="37" xfId="0" applyBorder="1"/>
    <xf numFmtId="0" fontId="0" fillId="0" borderId="41" xfId="0" applyBorder="1"/>
    <xf numFmtId="0" fontId="1" fillId="0" borderId="0" xfId="0" applyFont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2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5" xfId="0" applyFill="1" applyBorder="1"/>
    <xf numFmtId="0" fontId="0" fillId="2" borderId="23" xfId="0" applyFill="1" applyBorder="1"/>
    <xf numFmtId="0" fontId="0" fillId="0" borderId="27" xfId="0" applyBorder="1"/>
    <xf numFmtId="0" fontId="0" fillId="0" borderId="42" xfId="0" applyBorder="1"/>
    <xf numFmtId="0" fontId="0" fillId="0" borderId="44" xfId="0" applyBorder="1"/>
    <xf numFmtId="2" fontId="0" fillId="0" borderId="45" xfId="0" applyNumberFormat="1" applyBorder="1"/>
    <xf numFmtId="166" fontId="0" fillId="0" borderId="8" xfId="0" applyNumberFormat="1" applyBorder="1" applyAlignment="1">
      <alignment horizontal="center"/>
    </xf>
    <xf numFmtId="0" fontId="0" fillId="0" borderId="35" xfId="0" applyBorder="1"/>
    <xf numFmtId="2" fontId="0" fillId="0" borderId="35" xfId="0" applyNumberFormat="1" applyBorder="1"/>
    <xf numFmtId="0" fontId="0" fillId="0" borderId="46" xfId="0" applyBorder="1"/>
    <xf numFmtId="166" fontId="0" fillId="0" borderId="20" xfId="0" applyNumberFormat="1" applyBorder="1" applyAlignment="1">
      <alignment horizontal="center"/>
    </xf>
    <xf numFmtId="166" fontId="0" fillId="0" borderId="48" xfId="0" applyNumberFormat="1" applyBorder="1" applyAlignment="1">
      <alignment horizontal="center"/>
    </xf>
    <xf numFmtId="166" fontId="0" fillId="0" borderId="49" xfId="0" applyNumberFormat="1" applyBorder="1" applyAlignment="1">
      <alignment horizontal="center"/>
    </xf>
    <xf numFmtId="166" fontId="0" fillId="0" borderId="50" xfId="0" applyNumberFormat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0" fillId="0" borderId="17" xfId="0" applyNumberFormat="1" applyBorder="1"/>
    <xf numFmtId="167" fontId="0" fillId="0" borderId="0" xfId="1" applyNumberFormat="1" applyFont="1"/>
    <xf numFmtId="2" fontId="0" fillId="0" borderId="16" xfId="0" applyNumberFormat="1" applyBorder="1"/>
    <xf numFmtId="2" fontId="0" fillId="0" borderId="1" xfId="0" applyNumberFormat="1" applyBorder="1"/>
    <xf numFmtId="0" fontId="1" fillId="0" borderId="27" xfId="0" applyFont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0" fontId="0" fillId="2" borderId="20" xfId="0" applyFill="1" applyBorder="1" applyAlignment="1">
      <alignment horizontal="right"/>
    </xf>
    <xf numFmtId="0" fontId="0" fillId="2" borderId="20" xfId="0" applyFill="1" applyBorder="1" applyAlignment="1">
      <alignment horizontal="right" vertical="center"/>
    </xf>
    <xf numFmtId="0" fontId="0" fillId="0" borderId="23" xfId="0" applyBorder="1"/>
    <xf numFmtId="165" fontId="0" fillId="0" borderId="15" xfId="0" applyNumberForma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7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165" fontId="0" fillId="0" borderId="16" xfId="0" applyNumberFormat="1" applyBorder="1"/>
    <xf numFmtId="165" fontId="0" fillId="0" borderId="1" xfId="0" applyNumberFormat="1" applyBorder="1"/>
    <xf numFmtId="2" fontId="0" fillId="0" borderId="16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6" fontId="0" fillId="0" borderId="8" xfId="0" applyNumberFormat="1" applyBorder="1"/>
    <xf numFmtId="2" fontId="0" fillId="0" borderId="12" xfId="0" applyNumberFormat="1" applyBorder="1"/>
    <xf numFmtId="2" fontId="0" fillId="0" borderId="11" xfId="0" applyNumberFormat="1" applyBorder="1"/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6" fontId="0" fillId="0" borderId="17" xfId="0" applyNumberFormat="1" applyBorder="1"/>
    <xf numFmtId="166" fontId="0" fillId="0" borderId="5" xfId="0" applyNumberFormat="1" applyBorder="1" applyAlignment="1">
      <alignment horizontal="center"/>
    </xf>
    <xf numFmtId="165" fontId="0" fillId="0" borderId="17" xfId="0" applyNumberFormat="1" applyBorder="1"/>
    <xf numFmtId="165" fontId="0" fillId="0" borderId="8" xfId="0" applyNumberFormat="1" applyBorder="1"/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165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right" vertical="center"/>
    </xf>
    <xf numFmtId="0" fontId="0" fillId="0" borderId="30" xfId="0" applyBorder="1"/>
    <xf numFmtId="166" fontId="0" fillId="0" borderId="22" xfId="0" applyNumberFormat="1" applyBorder="1" applyAlignment="1">
      <alignment horizontal="right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2" fontId="0" fillId="0" borderId="13" xfId="0" applyNumberFormat="1" applyBorder="1"/>
    <xf numFmtId="2" fontId="0" fillId="0" borderId="46" xfId="0" applyNumberFormat="1" applyBorder="1"/>
    <xf numFmtId="166" fontId="0" fillId="0" borderId="17" xfId="0" applyNumberFormat="1" applyBorder="1" applyAlignment="1">
      <alignment horizontal="right" vertical="center"/>
    </xf>
    <xf numFmtId="166" fontId="0" fillId="0" borderId="8" xfId="0" applyNumberFormat="1" applyBorder="1" applyAlignment="1">
      <alignment horizontal="right" vertical="center"/>
    </xf>
    <xf numFmtId="166" fontId="0" fillId="0" borderId="16" xfId="0" applyNumberFormat="1" applyBorder="1" applyAlignment="1">
      <alignment horizontal="right" vertical="center"/>
    </xf>
    <xf numFmtId="166" fontId="0" fillId="0" borderId="1" xfId="0" applyNumberFormat="1" applyBorder="1" applyAlignment="1">
      <alignment horizontal="right" vertical="center"/>
    </xf>
    <xf numFmtId="0" fontId="1" fillId="0" borderId="0" xfId="0" applyFont="1" applyAlignment="1"/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37" xfId="0" applyNumberFormat="1" applyBorder="1" applyAlignment="1">
      <alignment horizontal="right"/>
    </xf>
    <xf numFmtId="166" fontId="0" fillId="0" borderId="3" xfId="0" applyNumberFormat="1" applyBorder="1"/>
    <xf numFmtId="166" fontId="0" fillId="0" borderId="27" xfId="0" applyNumberFormat="1" applyBorder="1"/>
    <xf numFmtId="166" fontId="0" fillId="0" borderId="14" xfId="0" applyNumberFormat="1" applyBorder="1"/>
    <xf numFmtId="166" fontId="0" fillId="0" borderId="5" xfId="0" applyNumberFormat="1" applyBorder="1" applyAlignment="1">
      <alignment horizontal="right" vertical="center"/>
    </xf>
    <xf numFmtId="2" fontId="0" fillId="0" borderId="42" xfId="0" applyNumberFormat="1" applyBorder="1"/>
    <xf numFmtId="2" fontId="0" fillId="0" borderId="42" xfId="0" applyNumberFormat="1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166" fontId="0" fillId="0" borderId="43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10" xfId="0" applyNumberFormat="1" applyBorder="1"/>
    <xf numFmtId="166" fontId="0" fillId="0" borderId="37" xfId="0" applyNumberFormat="1" applyBorder="1" applyAlignment="1">
      <alignment horizontal="center"/>
    </xf>
    <xf numFmtId="2" fontId="0" fillId="0" borderId="39" xfId="0" applyNumberFormat="1" applyBorder="1"/>
    <xf numFmtId="2" fontId="0" fillId="0" borderId="40" xfId="0" applyNumberFormat="1" applyBorder="1"/>
    <xf numFmtId="2" fontId="0" fillId="0" borderId="41" xfId="0" applyNumberFormat="1" applyBorder="1"/>
    <xf numFmtId="0" fontId="0" fillId="3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right" vertical="center"/>
    </xf>
    <xf numFmtId="0" fontId="0" fillId="3" borderId="8" xfId="0" applyFill="1" applyBorder="1"/>
    <xf numFmtId="0" fontId="0" fillId="3" borderId="15" xfId="0" applyFill="1" applyBorder="1" applyAlignment="1">
      <alignment horizontal="center"/>
    </xf>
    <xf numFmtId="166" fontId="0" fillId="3" borderId="15" xfId="0" applyNumberFormat="1" applyFill="1" applyBorder="1" applyAlignment="1">
      <alignment horizontal="right" vertical="center"/>
    </xf>
    <xf numFmtId="0" fontId="0" fillId="3" borderId="20" xfId="0" applyFill="1" applyBorder="1"/>
    <xf numFmtId="2" fontId="0" fillId="3" borderId="7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21" xfId="0" applyFill="1" applyBorder="1"/>
    <xf numFmtId="166" fontId="0" fillId="3" borderId="8" xfId="0" applyNumberFormat="1" applyFill="1" applyBorder="1"/>
    <xf numFmtId="165" fontId="0" fillId="3" borderId="7" xfId="0" applyNumberFormat="1" applyFill="1" applyBorder="1" applyAlignment="1">
      <alignment horizontal="center" vertical="center"/>
    </xf>
    <xf numFmtId="2" fontId="0" fillId="3" borderId="8" xfId="0" applyNumberFormat="1" applyFill="1" applyBorder="1"/>
    <xf numFmtId="165" fontId="0" fillId="3" borderId="7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7" xfId="0" applyFill="1" applyBorder="1"/>
    <xf numFmtId="165" fontId="0" fillId="3" borderId="23" xfId="0" applyNumberFormat="1" applyFill="1" applyBorder="1" applyAlignment="1">
      <alignment horizontal="center"/>
    </xf>
    <xf numFmtId="0" fontId="0" fillId="3" borderId="15" xfId="0" applyFill="1" applyBorder="1"/>
    <xf numFmtId="0" fontId="0" fillId="3" borderId="23" xfId="0" applyFill="1" applyBorder="1"/>
    <xf numFmtId="166" fontId="0" fillId="0" borderId="11" xfId="0" applyNumberFormat="1" applyBorder="1"/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2" fontId="0" fillId="3" borderId="9" xfId="0" applyNumberFormat="1" applyFill="1" applyBorder="1" applyAlignment="1">
      <alignment horizontal="center" vertical="center"/>
    </xf>
    <xf numFmtId="0" fontId="0" fillId="3" borderId="21" xfId="0" applyFill="1" applyBorder="1" applyAlignment="1">
      <alignment horizontal="right" vertic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0" fillId="0" borderId="19" xfId="0" applyBorder="1"/>
    <xf numFmtId="0" fontId="0" fillId="0" borderId="19" xfId="0" applyBorder="1" applyAlignment="1">
      <alignment horizontal="center"/>
    </xf>
    <xf numFmtId="2" fontId="0" fillId="0" borderId="3" xfId="0" applyNumberFormat="1" applyBorder="1"/>
    <xf numFmtId="2" fontId="0" fillId="0" borderId="4" xfId="0" applyNumberFormat="1" applyBorder="1"/>
    <xf numFmtId="2" fontId="0" fillId="0" borderId="37" xfId="0" applyNumberFormat="1" applyBorder="1"/>
    <xf numFmtId="166" fontId="0" fillId="0" borderId="29" xfId="0" applyNumberFormat="1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21"/>
  <sheetViews>
    <sheetView topLeftCell="C1" workbookViewId="0">
      <selection activeCell="I15" sqref="I15"/>
    </sheetView>
  </sheetViews>
  <sheetFormatPr defaultRowHeight="15" x14ac:dyDescent="0.25"/>
  <cols>
    <col min="1" max="1" width="8" customWidth="1"/>
    <col min="2" max="2" width="13" customWidth="1"/>
    <col min="3" max="3" width="11.42578125" style="4" customWidth="1"/>
    <col min="4" max="4" width="11.28515625" style="4" customWidth="1"/>
    <col min="5" max="5" width="13.140625" customWidth="1"/>
    <col min="6" max="6" width="13.85546875" customWidth="1"/>
    <col min="8" max="8" width="13.85546875" style="2" customWidth="1"/>
    <col min="11" max="11" width="11.28515625" customWidth="1"/>
    <col min="15" max="15" width="11.140625" customWidth="1"/>
  </cols>
  <sheetData>
    <row r="2" spans="1:20" x14ac:dyDescent="0.25">
      <c r="A2" s="179" t="s">
        <v>34</v>
      </c>
      <c r="B2" s="179"/>
      <c r="C2" s="179"/>
      <c r="D2" s="179"/>
      <c r="E2" s="184" t="s">
        <v>41</v>
      </c>
      <c r="F2" s="184"/>
    </row>
    <row r="3" spans="1:20" x14ac:dyDescent="0.25">
      <c r="A3" s="2"/>
      <c r="E3" s="38"/>
      <c r="F3" s="38"/>
    </row>
    <row r="4" spans="1:20" x14ac:dyDescent="0.25">
      <c r="A4" s="2"/>
      <c r="C4" s="184" t="s">
        <v>21</v>
      </c>
      <c r="D4" s="184"/>
      <c r="E4" s="184"/>
      <c r="F4" s="184"/>
      <c r="H4" s="184" t="s">
        <v>22</v>
      </c>
      <c r="I4" s="184"/>
      <c r="J4" s="184"/>
      <c r="K4" s="184"/>
      <c r="L4" s="184"/>
      <c r="M4" s="184"/>
      <c r="N4" s="184"/>
      <c r="O4" s="184"/>
      <c r="P4" s="184"/>
    </row>
    <row r="5" spans="1:20" ht="15.75" thickBot="1" x14ac:dyDescent="0.3">
      <c r="A5" s="2"/>
      <c r="C5" s="184"/>
      <c r="D5" s="184"/>
      <c r="E5" s="184"/>
      <c r="F5" s="38"/>
    </row>
    <row r="6" spans="1:20" ht="15.75" thickBot="1" x14ac:dyDescent="0.3">
      <c r="I6" s="185" t="s">
        <v>6</v>
      </c>
      <c r="J6" s="177"/>
      <c r="K6" s="177"/>
      <c r="L6" s="177"/>
      <c r="M6" s="177" t="s">
        <v>7</v>
      </c>
      <c r="N6" s="177"/>
      <c r="O6" s="177"/>
      <c r="P6" s="178"/>
      <c r="Q6" s="177" t="s">
        <v>58</v>
      </c>
      <c r="R6" s="177"/>
      <c r="S6" s="177"/>
      <c r="T6" s="178"/>
    </row>
    <row r="7" spans="1:20" s="1" customFormat="1" ht="47.25" customHeight="1" thickBot="1" x14ac:dyDescent="0.3">
      <c r="B7" s="65" t="s">
        <v>9</v>
      </c>
      <c r="C7" s="66" t="s">
        <v>10</v>
      </c>
      <c r="D7" s="66" t="s">
        <v>0</v>
      </c>
      <c r="E7" s="66" t="s">
        <v>11</v>
      </c>
      <c r="F7" s="67" t="s">
        <v>12</v>
      </c>
      <c r="H7" s="21" t="s">
        <v>15</v>
      </c>
      <c r="I7" s="65" t="s">
        <v>39</v>
      </c>
      <c r="J7" s="66" t="s">
        <v>16</v>
      </c>
      <c r="K7" s="66" t="s">
        <v>20</v>
      </c>
      <c r="L7" s="67" t="s">
        <v>17</v>
      </c>
      <c r="M7" s="65" t="s">
        <v>39</v>
      </c>
      <c r="N7" s="66" t="s">
        <v>16</v>
      </c>
      <c r="O7" s="66" t="s">
        <v>20</v>
      </c>
      <c r="P7" s="67" t="s">
        <v>8</v>
      </c>
      <c r="Q7" s="65" t="s">
        <v>39</v>
      </c>
      <c r="R7" s="66" t="s">
        <v>16</v>
      </c>
      <c r="S7" s="66" t="s">
        <v>20</v>
      </c>
      <c r="T7" s="67" t="s">
        <v>8</v>
      </c>
    </row>
    <row r="8" spans="1:20" x14ac:dyDescent="0.25">
      <c r="B8" s="14" t="s">
        <v>36</v>
      </c>
      <c r="C8" s="15">
        <v>0.2</v>
      </c>
      <c r="D8" s="16" t="s">
        <v>3</v>
      </c>
      <c r="E8" s="70">
        <v>1.2</v>
      </c>
      <c r="F8" s="68">
        <f>C8*E8</f>
        <v>0.24</v>
      </c>
      <c r="H8" s="26" t="s">
        <v>36</v>
      </c>
      <c r="I8" s="73">
        <v>1.6</v>
      </c>
      <c r="J8" s="74">
        <v>0.3</v>
      </c>
      <c r="K8" s="74">
        <v>2</v>
      </c>
      <c r="L8" s="77">
        <f t="shared" ref="L8:L14" si="0">(I8*4)+(J8*9)+(K8*4)</f>
        <v>17.100000000000001</v>
      </c>
      <c r="M8" s="73">
        <v>3.2</v>
      </c>
      <c r="N8" s="74">
        <v>0.6</v>
      </c>
      <c r="O8" s="74">
        <v>4</v>
      </c>
      <c r="P8" s="119">
        <f t="shared" ref="P8:P14" si="1">(M8*4)+(N8*9)+(O8*4)</f>
        <v>34.200000000000003</v>
      </c>
      <c r="Q8" s="73">
        <f t="shared" ref="Q8:S14" si="2">(M8/4)</f>
        <v>0.8</v>
      </c>
      <c r="R8" s="74">
        <f t="shared" si="2"/>
        <v>0.15</v>
      </c>
      <c r="S8" s="74">
        <f t="shared" si="2"/>
        <v>1</v>
      </c>
      <c r="T8" s="119">
        <f t="shared" ref="T8:T14" si="3">(Q8*4)+(R8*9)+(S8*4)</f>
        <v>8.5500000000000007</v>
      </c>
    </row>
    <row r="9" spans="1:20" x14ac:dyDescent="0.25">
      <c r="B9" s="6" t="s">
        <v>1</v>
      </c>
      <c r="C9" s="3">
        <v>0.1</v>
      </c>
      <c r="D9" s="5" t="s">
        <v>3</v>
      </c>
      <c r="E9" s="71">
        <v>0.59</v>
      </c>
      <c r="F9" s="17">
        <f t="shared" ref="F9:F14" si="4">C9*E9</f>
        <v>5.8999999999999997E-2</v>
      </c>
      <c r="H9" s="19" t="s">
        <v>1</v>
      </c>
      <c r="I9" s="75">
        <v>0.6</v>
      </c>
      <c r="J9" s="76">
        <v>0</v>
      </c>
      <c r="K9" s="76">
        <v>4.4000000000000004</v>
      </c>
      <c r="L9" s="78">
        <f t="shared" si="0"/>
        <v>20</v>
      </c>
      <c r="M9" s="75">
        <v>0.6</v>
      </c>
      <c r="N9" s="76">
        <v>0</v>
      </c>
      <c r="O9" s="76">
        <v>4.4000000000000004</v>
      </c>
      <c r="P9" s="120">
        <f t="shared" si="1"/>
        <v>20</v>
      </c>
      <c r="Q9" s="75">
        <f t="shared" si="2"/>
        <v>0.15</v>
      </c>
      <c r="R9" s="76">
        <f t="shared" si="2"/>
        <v>0</v>
      </c>
      <c r="S9" s="76">
        <f t="shared" si="2"/>
        <v>1.1000000000000001</v>
      </c>
      <c r="T9" s="120">
        <f t="shared" si="3"/>
        <v>5</v>
      </c>
    </row>
    <row r="10" spans="1:20" x14ac:dyDescent="0.25">
      <c r="B10" s="6" t="s">
        <v>35</v>
      </c>
      <c r="C10" s="3">
        <v>0.15</v>
      </c>
      <c r="D10" s="5" t="s">
        <v>3</v>
      </c>
      <c r="E10" s="71">
        <v>1.3</v>
      </c>
      <c r="F10" s="17">
        <f t="shared" si="4"/>
        <v>0.19500000000000001</v>
      </c>
      <c r="H10" s="19" t="s">
        <v>35</v>
      </c>
      <c r="I10" s="75">
        <v>0.3</v>
      </c>
      <c r="J10" s="76">
        <v>0.2</v>
      </c>
      <c r="K10" s="76">
        <v>1.7</v>
      </c>
      <c r="L10" s="78">
        <f t="shared" si="0"/>
        <v>9.8000000000000007</v>
      </c>
      <c r="M10" s="75">
        <v>0.45</v>
      </c>
      <c r="N10" s="76">
        <v>0.3</v>
      </c>
      <c r="O10" s="76">
        <v>2.5499999999999998</v>
      </c>
      <c r="P10" s="120">
        <f t="shared" si="1"/>
        <v>14.7</v>
      </c>
      <c r="Q10" s="75">
        <f t="shared" si="2"/>
        <v>0.1125</v>
      </c>
      <c r="R10" s="76">
        <f t="shared" si="2"/>
        <v>7.4999999999999997E-2</v>
      </c>
      <c r="S10" s="76">
        <f t="shared" si="2"/>
        <v>0.63749999999999996</v>
      </c>
      <c r="T10" s="120">
        <f t="shared" si="3"/>
        <v>3.6749999999999998</v>
      </c>
    </row>
    <row r="11" spans="1:20" x14ac:dyDescent="0.25">
      <c r="B11" s="6" t="s">
        <v>37</v>
      </c>
      <c r="C11" s="3">
        <v>0.1</v>
      </c>
      <c r="D11" s="5" t="s">
        <v>3</v>
      </c>
      <c r="E11" s="71">
        <v>1.4</v>
      </c>
      <c r="F11" s="17">
        <f t="shared" si="4"/>
        <v>0.13999999999999999</v>
      </c>
      <c r="H11" s="19" t="s">
        <v>37</v>
      </c>
      <c r="I11" s="75">
        <v>0.4</v>
      </c>
      <c r="J11" s="76">
        <v>0.4</v>
      </c>
      <c r="K11" s="76">
        <v>3</v>
      </c>
      <c r="L11" s="78">
        <f t="shared" si="0"/>
        <v>17.2</v>
      </c>
      <c r="M11" s="75">
        <v>0.4</v>
      </c>
      <c r="N11" s="76">
        <v>0.4</v>
      </c>
      <c r="O11" s="76">
        <v>3</v>
      </c>
      <c r="P11" s="120">
        <f t="shared" si="1"/>
        <v>17.2</v>
      </c>
      <c r="Q11" s="75">
        <f t="shared" si="2"/>
        <v>0.1</v>
      </c>
      <c r="R11" s="76">
        <f t="shared" si="2"/>
        <v>0.1</v>
      </c>
      <c r="S11" s="76">
        <f t="shared" si="2"/>
        <v>0.75</v>
      </c>
      <c r="T11" s="120">
        <f t="shared" si="3"/>
        <v>4.3</v>
      </c>
    </row>
    <row r="12" spans="1:20" x14ac:dyDescent="0.25">
      <c r="B12" s="6" t="s">
        <v>38</v>
      </c>
      <c r="C12" s="3">
        <v>0.1</v>
      </c>
      <c r="D12" s="5" t="s">
        <v>3</v>
      </c>
      <c r="E12" s="71">
        <v>1.5</v>
      </c>
      <c r="F12" s="17">
        <f t="shared" si="4"/>
        <v>0.15000000000000002</v>
      </c>
      <c r="H12" s="19" t="s">
        <v>38</v>
      </c>
      <c r="I12" s="75">
        <v>3.7</v>
      </c>
      <c r="J12" s="76">
        <v>0.2</v>
      </c>
      <c r="K12" s="76">
        <v>3.3</v>
      </c>
      <c r="L12" s="78">
        <f t="shared" si="0"/>
        <v>29.8</v>
      </c>
      <c r="M12" s="75">
        <v>3.7</v>
      </c>
      <c r="N12" s="76">
        <v>0.2</v>
      </c>
      <c r="O12" s="76">
        <v>3.3</v>
      </c>
      <c r="P12" s="120">
        <f t="shared" si="1"/>
        <v>29.8</v>
      </c>
      <c r="Q12" s="75">
        <f t="shared" si="2"/>
        <v>0.92500000000000004</v>
      </c>
      <c r="R12" s="76">
        <f t="shared" si="2"/>
        <v>0.05</v>
      </c>
      <c r="S12" s="76">
        <f t="shared" si="2"/>
        <v>0.82499999999999996</v>
      </c>
      <c r="T12" s="120">
        <f t="shared" si="3"/>
        <v>7.45</v>
      </c>
    </row>
    <row r="13" spans="1:20" x14ac:dyDescent="0.25">
      <c r="B13" s="6" t="s">
        <v>65</v>
      </c>
      <c r="C13" s="3">
        <v>0.02</v>
      </c>
      <c r="D13" s="5" t="s">
        <v>3</v>
      </c>
      <c r="E13" s="71">
        <v>4</v>
      </c>
      <c r="F13" s="17">
        <f t="shared" si="4"/>
        <v>0.08</v>
      </c>
      <c r="H13" s="19" t="s">
        <v>40</v>
      </c>
      <c r="I13" s="75">
        <v>16.7</v>
      </c>
      <c r="J13" s="76">
        <v>67.5</v>
      </c>
      <c r="K13" s="76">
        <v>3.6</v>
      </c>
      <c r="L13" s="78">
        <f t="shared" si="0"/>
        <v>688.69999999999993</v>
      </c>
      <c r="M13" s="75">
        <v>3.34</v>
      </c>
      <c r="N13" s="76">
        <v>13.5</v>
      </c>
      <c r="O13" s="76">
        <v>0.72</v>
      </c>
      <c r="P13" s="120">
        <f t="shared" si="1"/>
        <v>137.74</v>
      </c>
      <c r="Q13" s="75">
        <f t="shared" si="2"/>
        <v>0.83499999999999996</v>
      </c>
      <c r="R13" s="76">
        <f t="shared" si="2"/>
        <v>3.375</v>
      </c>
      <c r="S13" s="76">
        <f t="shared" si="2"/>
        <v>0.18</v>
      </c>
      <c r="T13" s="120">
        <f t="shared" si="3"/>
        <v>34.435000000000002</v>
      </c>
    </row>
    <row r="14" spans="1:20" x14ac:dyDescent="0.25">
      <c r="B14" s="6" t="s">
        <v>2</v>
      </c>
      <c r="C14" s="3">
        <v>0.01</v>
      </c>
      <c r="D14" s="5" t="s">
        <v>4</v>
      </c>
      <c r="E14" s="71">
        <v>3</v>
      </c>
      <c r="F14" s="17">
        <f t="shared" si="4"/>
        <v>0.03</v>
      </c>
      <c r="H14" s="19" t="s">
        <v>2</v>
      </c>
      <c r="I14" s="75">
        <v>0.1</v>
      </c>
      <c r="J14" s="76">
        <v>99.9</v>
      </c>
      <c r="K14" s="76">
        <v>0</v>
      </c>
      <c r="L14" s="78">
        <f t="shared" si="0"/>
        <v>899.5</v>
      </c>
      <c r="M14" s="75">
        <v>0.01</v>
      </c>
      <c r="N14" s="76">
        <v>9.99</v>
      </c>
      <c r="O14" s="76">
        <v>0</v>
      </c>
      <c r="P14" s="120">
        <f t="shared" si="1"/>
        <v>89.95</v>
      </c>
      <c r="Q14" s="75">
        <f t="shared" si="2"/>
        <v>2.5000000000000001E-3</v>
      </c>
      <c r="R14" s="76">
        <f t="shared" si="2"/>
        <v>2.4975000000000001</v>
      </c>
      <c r="S14" s="76">
        <f t="shared" si="2"/>
        <v>0</v>
      </c>
      <c r="T14" s="120">
        <f t="shared" si="3"/>
        <v>22.487500000000001</v>
      </c>
    </row>
    <row r="15" spans="1:20" ht="15.75" thickBot="1" x14ac:dyDescent="0.3">
      <c r="B15" s="8" t="s">
        <v>33</v>
      </c>
      <c r="C15" s="9" t="s">
        <v>59</v>
      </c>
      <c r="D15" s="39"/>
      <c r="E15" s="40"/>
      <c r="F15" s="41"/>
      <c r="H15" s="20" t="s">
        <v>33</v>
      </c>
      <c r="I15" s="42"/>
      <c r="J15" s="43"/>
      <c r="K15" s="44"/>
      <c r="L15" s="79"/>
      <c r="M15" s="45"/>
      <c r="N15" s="44"/>
      <c r="O15" s="44"/>
      <c r="P15" s="80"/>
      <c r="Q15" s="45"/>
      <c r="R15" s="44"/>
      <c r="S15" s="44"/>
      <c r="T15" s="80"/>
    </row>
    <row r="16" spans="1:20" ht="15.75" thickBot="1" x14ac:dyDescent="0.3">
      <c r="D16" s="186" t="s">
        <v>13</v>
      </c>
      <c r="E16" s="187"/>
      <c r="F16" s="101">
        <f>SUM(F8:F15)</f>
        <v>0.89400000000000002</v>
      </c>
      <c r="H16" s="29" t="s">
        <v>5</v>
      </c>
      <c r="I16" s="124">
        <f>SUM(I8:I15)</f>
        <v>23.4</v>
      </c>
      <c r="J16" s="125">
        <f t="shared" ref="J16:P16" si="5">SUM(J8:J15)</f>
        <v>168.5</v>
      </c>
      <c r="K16" s="125">
        <f t="shared" si="5"/>
        <v>18</v>
      </c>
      <c r="L16" s="126">
        <f t="shared" si="5"/>
        <v>1682.1</v>
      </c>
      <c r="M16" s="124">
        <f t="shared" si="5"/>
        <v>11.700000000000001</v>
      </c>
      <c r="N16" s="125">
        <f t="shared" si="5"/>
        <v>24.990000000000002</v>
      </c>
      <c r="O16" s="125">
        <f t="shared" si="5"/>
        <v>17.97</v>
      </c>
      <c r="P16" s="130">
        <f t="shared" si="5"/>
        <v>343.59000000000003</v>
      </c>
      <c r="Q16" s="124">
        <f t="shared" ref="Q16:T16" si="6">SUM(Q8:Q15)</f>
        <v>2.9250000000000003</v>
      </c>
      <c r="R16" s="125">
        <f t="shared" si="6"/>
        <v>6.2475000000000005</v>
      </c>
      <c r="S16" s="125">
        <f t="shared" si="6"/>
        <v>4.4924999999999997</v>
      </c>
      <c r="T16" s="130">
        <f t="shared" si="6"/>
        <v>85.897500000000008</v>
      </c>
    </row>
    <row r="17" spans="4:16" ht="15.75" thickBot="1" x14ac:dyDescent="0.3">
      <c r="D17" s="188" t="s">
        <v>14</v>
      </c>
      <c r="E17" s="189"/>
      <c r="F17" s="102">
        <f>F16/4</f>
        <v>0.2235</v>
      </c>
      <c r="H17" s="22"/>
      <c r="I17" s="23"/>
      <c r="J17" s="23"/>
      <c r="K17" s="24"/>
      <c r="L17" s="24"/>
      <c r="M17" s="24"/>
      <c r="N17" s="24"/>
      <c r="O17" s="24"/>
      <c r="P17" s="24"/>
    </row>
    <row r="18" spans="4:16" ht="15.75" thickBot="1" x14ac:dyDescent="0.3">
      <c r="H18" s="22"/>
      <c r="I18" s="23"/>
      <c r="J18" s="23"/>
      <c r="K18" s="24"/>
      <c r="L18" s="24"/>
      <c r="M18" s="24"/>
      <c r="N18" s="24"/>
      <c r="O18" s="24"/>
      <c r="P18" s="28" t="s">
        <v>19</v>
      </c>
    </row>
    <row r="19" spans="4:16" ht="15.75" thickBot="1" x14ac:dyDescent="0.3">
      <c r="K19" s="180" t="s">
        <v>53</v>
      </c>
      <c r="L19" s="181"/>
      <c r="M19" s="127">
        <v>11.7</v>
      </c>
      <c r="N19" s="127">
        <v>24.99</v>
      </c>
      <c r="O19" s="128">
        <v>17.97</v>
      </c>
      <c r="P19" s="129">
        <f>SUM(M19:O19)</f>
        <v>54.66</v>
      </c>
    </row>
    <row r="20" spans="4:16" ht="15.75" thickBot="1" x14ac:dyDescent="0.3">
      <c r="K20" s="182" t="s">
        <v>18</v>
      </c>
      <c r="L20" s="183"/>
      <c r="M20" s="46">
        <f>M19*4</f>
        <v>46.8</v>
      </c>
      <c r="N20" s="28">
        <f>N19*9</f>
        <v>224.91</v>
      </c>
      <c r="O20" s="47">
        <f>O19*4</f>
        <v>71.88</v>
      </c>
      <c r="P20" s="129">
        <f>SUM(M20:O20)</f>
        <v>343.59</v>
      </c>
    </row>
    <row r="21" spans="4:16" ht="19.5" customHeight="1" x14ac:dyDescent="0.25">
      <c r="F21" s="69"/>
      <c r="G21" s="69"/>
    </row>
  </sheetData>
  <mergeCells count="12">
    <mergeCell ref="Q6:T6"/>
    <mergeCell ref="A2:D2"/>
    <mergeCell ref="K19:L19"/>
    <mergeCell ref="K20:L20"/>
    <mergeCell ref="C5:E5"/>
    <mergeCell ref="H4:P4"/>
    <mergeCell ref="C4:F4"/>
    <mergeCell ref="M6:P6"/>
    <mergeCell ref="I6:L6"/>
    <mergeCell ref="D16:E16"/>
    <mergeCell ref="D17:E17"/>
    <mergeCell ref="E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22"/>
  <sheetViews>
    <sheetView workbookViewId="0">
      <selection activeCell="G17" sqref="G17"/>
    </sheetView>
  </sheetViews>
  <sheetFormatPr defaultRowHeight="15" x14ac:dyDescent="0.25"/>
  <cols>
    <col min="2" max="2" width="2.42578125" customWidth="1"/>
    <col min="3" max="3" width="21.85546875" customWidth="1"/>
    <col min="4" max="4" width="11.42578125" style="4" customWidth="1"/>
    <col min="5" max="5" width="11.5703125" style="4" customWidth="1"/>
    <col min="6" max="6" width="13.140625" customWidth="1"/>
    <col min="7" max="7" width="13.85546875" customWidth="1"/>
    <col min="9" max="9" width="13.85546875" style="2" customWidth="1"/>
    <col min="12" max="12" width="11.28515625" customWidth="1"/>
    <col min="16" max="16" width="11.140625" customWidth="1"/>
  </cols>
  <sheetData>
    <row r="2" spans="1:21" x14ac:dyDescent="0.25">
      <c r="A2" s="87" t="s">
        <v>64</v>
      </c>
      <c r="B2" s="87"/>
      <c r="C2" s="87"/>
      <c r="D2" s="87"/>
      <c r="E2" s="136"/>
      <c r="F2" s="123"/>
      <c r="G2" s="123"/>
      <c r="H2" s="184" t="s">
        <v>41</v>
      </c>
      <c r="I2" s="184"/>
    </row>
    <row r="3" spans="1:21" x14ac:dyDescent="0.25">
      <c r="A3" s="179"/>
      <c r="B3" s="179"/>
      <c r="C3" s="179"/>
      <c r="D3" s="179"/>
      <c r="F3" s="38"/>
      <c r="G3" s="38"/>
    </row>
    <row r="4" spans="1:21" x14ac:dyDescent="0.25">
      <c r="A4" s="2"/>
      <c r="B4" s="2"/>
      <c r="D4" s="184" t="s">
        <v>21</v>
      </c>
      <c r="E4" s="184"/>
      <c r="F4" s="184"/>
      <c r="G4" s="184"/>
      <c r="I4" s="184" t="s">
        <v>22</v>
      </c>
      <c r="J4" s="184"/>
      <c r="K4" s="184"/>
      <c r="L4" s="184"/>
      <c r="M4" s="184"/>
      <c r="N4" s="184"/>
      <c r="O4" s="184"/>
      <c r="P4" s="184"/>
      <c r="Q4" s="184"/>
    </row>
    <row r="5" spans="1:21" ht="15.75" thickBot="1" x14ac:dyDescent="0.3">
      <c r="A5" s="2"/>
      <c r="B5" s="2"/>
      <c r="D5" s="184"/>
      <c r="E5" s="184"/>
      <c r="F5" s="184"/>
      <c r="G5" s="38"/>
    </row>
    <row r="6" spans="1:21" ht="15.75" thickBot="1" x14ac:dyDescent="0.3">
      <c r="J6" s="182" t="s">
        <v>6</v>
      </c>
      <c r="K6" s="193"/>
      <c r="L6" s="193"/>
      <c r="M6" s="183"/>
      <c r="N6" s="182" t="s">
        <v>7</v>
      </c>
      <c r="O6" s="193"/>
      <c r="P6" s="193"/>
      <c r="Q6" s="194"/>
      <c r="R6" s="182" t="s">
        <v>58</v>
      </c>
      <c r="S6" s="193"/>
      <c r="T6" s="193"/>
      <c r="U6" s="194"/>
    </row>
    <row r="7" spans="1:21" s="1" customFormat="1" ht="47.25" customHeight="1" thickBot="1" x14ac:dyDescent="0.3">
      <c r="C7" s="65" t="s">
        <v>9</v>
      </c>
      <c r="D7" s="66" t="s">
        <v>10</v>
      </c>
      <c r="E7" s="66" t="s">
        <v>0</v>
      </c>
      <c r="F7" s="66" t="s">
        <v>11</v>
      </c>
      <c r="G7" s="67" t="s">
        <v>12</v>
      </c>
      <c r="I7" s="83" t="s">
        <v>15</v>
      </c>
      <c r="J7" s="84" t="s">
        <v>39</v>
      </c>
      <c r="K7" s="85" t="s">
        <v>16</v>
      </c>
      <c r="L7" s="85" t="s">
        <v>20</v>
      </c>
      <c r="M7" s="86" t="s">
        <v>17</v>
      </c>
      <c r="N7" s="84" t="s">
        <v>39</v>
      </c>
      <c r="O7" s="85" t="s">
        <v>16</v>
      </c>
      <c r="P7" s="85" t="s">
        <v>20</v>
      </c>
      <c r="Q7" s="86" t="s">
        <v>8</v>
      </c>
      <c r="R7" s="84" t="s">
        <v>39</v>
      </c>
      <c r="S7" s="85" t="s">
        <v>16</v>
      </c>
      <c r="T7" s="85" t="s">
        <v>20</v>
      </c>
      <c r="U7" s="86" t="s">
        <v>8</v>
      </c>
    </row>
    <row r="8" spans="1:21" x14ac:dyDescent="0.25">
      <c r="C8" s="14" t="s">
        <v>66</v>
      </c>
      <c r="D8" s="15">
        <v>0.48</v>
      </c>
      <c r="E8" s="16" t="s">
        <v>3</v>
      </c>
      <c r="F8" s="121">
        <v>8</v>
      </c>
      <c r="G8" s="68">
        <f>D8*F8</f>
        <v>3.84</v>
      </c>
      <c r="I8" s="27" t="s">
        <v>43</v>
      </c>
      <c r="J8" s="73">
        <v>24.1</v>
      </c>
      <c r="K8" s="74">
        <v>4.9000000000000004</v>
      </c>
      <c r="L8" s="74">
        <v>0</v>
      </c>
      <c r="M8" s="30">
        <f>(J8*4)+(K8*9)+(L8*4)</f>
        <v>140.5</v>
      </c>
      <c r="N8" s="73">
        <v>115.68</v>
      </c>
      <c r="O8" s="74">
        <v>23.52</v>
      </c>
      <c r="P8" s="74">
        <v>0</v>
      </c>
      <c r="Q8" s="12">
        <f t="shared" ref="Q8:Q11" si="0">(N8*4)+(O8*9)+(P8*4)</f>
        <v>674.40000000000009</v>
      </c>
      <c r="R8" s="98">
        <f>(N8/4)</f>
        <v>28.92</v>
      </c>
      <c r="S8" s="88">
        <f>(O8/4)</f>
        <v>5.88</v>
      </c>
      <c r="T8" s="88">
        <f>(P8/4)</f>
        <v>0</v>
      </c>
      <c r="U8" s="12">
        <f t="shared" ref="U8:U12" si="1">(R8*4)+(S8*9)+(T8*4)</f>
        <v>168.60000000000002</v>
      </c>
    </row>
    <row r="9" spans="1:21" x14ac:dyDescent="0.25">
      <c r="C9" s="6" t="s">
        <v>44</v>
      </c>
      <c r="D9" s="3">
        <v>0.4</v>
      </c>
      <c r="E9" s="5" t="s">
        <v>3</v>
      </c>
      <c r="F9" s="122">
        <v>6</v>
      </c>
      <c r="G9" s="17">
        <f>D9*F9</f>
        <v>2.4000000000000004</v>
      </c>
      <c r="I9" s="51" t="s">
        <v>44</v>
      </c>
      <c r="J9" s="75">
        <v>9.3000000000000007</v>
      </c>
      <c r="K9" s="76">
        <v>4.9000000000000004</v>
      </c>
      <c r="L9" s="76">
        <v>70.3</v>
      </c>
      <c r="M9" s="18">
        <f>(J9*4)+(K9*9)+(L9*4)</f>
        <v>362.5</v>
      </c>
      <c r="N9" s="75">
        <v>37.200000000000003</v>
      </c>
      <c r="O9" s="76">
        <v>19.399999999999999</v>
      </c>
      <c r="P9" s="76">
        <v>371.6</v>
      </c>
      <c r="Q9" s="7">
        <f t="shared" si="0"/>
        <v>1809.8000000000002</v>
      </c>
      <c r="R9" s="99">
        <f>(N9/4)</f>
        <v>9.3000000000000007</v>
      </c>
      <c r="S9" s="89">
        <v>4.9000000000000004</v>
      </c>
      <c r="T9" s="89">
        <v>70.3</v>
      </c>
      <c r="U9" s="7">
        <f t="shared" si="1"/>
        <v>362.5</v>
      </c>
    </row>
    <row r="10" spans="1:21" x14ac:dyDescent="0.25">
      <c r="C10" s="6" t="s">
        <v>45</v>
      </c>
      <c r="D10" s="3">
        <v>0.2</v>
      </c>
      <c r="E10" s="5" t="s">
        <v>3</v>
      </c>
      <c r="F10" s="122">
        <v>1.5</v>
      </c>
      <c r="G10" s="17">
        <f t="shared" ref="G10:G12" si="2">D10*F10</f>
        <v>0.30000000000000004</v>
      </c>
      <c r="I10" s="51" t="s">
        <v>45</v>
      </c>
      <c r="J10" s="75">
        <v>0.8</v>
      </c>
      <c r="K10" s="76">
        <v>0.3</v>
      </c>
      <c r="L10" s="76">
        <v>3.5</v>
      </c>
      <c r="M10" s="18">
        <f t="shared" ref="M10:M16" si="3">(J10*4)+(K10*9)+(L10*4)</f>
        <v>19.899999999999999</v>
      </c>
      <c r="N10" s="75">
        <v>1.6</v>
      </c>
      <c r="O10" s="76">
        <v>0.6</v>
      </c>
      <c r="P10" s="76">
        <v>7</v>
      </c>
      <c r="Q10" s="7">
        <f t="shared" si="0"/>
        <v>39.799999999999997</v>
      </c>
      <c r="R10" s="75">
        <f>(N10/4)</f>
        <v>0.4</v>
      </c>
      <c r="S10" s="89">
        <f t="shared" ref="S10:T12" si="4">(O10/4)</f>
        <v>0.15</v>
      </c>
      <c r="T10" s="89">
        <f t="shared" si="4"/>
        <v>1.75</v>
      </c>
      <c r="U10" s="7">
        <f t="shared" si="1"/>
        <v>9.9499999999999993</v>
      </c>
    </row>
    <row r="11" spans="1:21" x14ac:dyDescent="0.25">
      <c r="C11" s="6" t="s">
        <v>46</v>
      </c>
      <c r="D11" s="3">
        <v>0.1</v>
      </c>
      <c r="E11" s="5" t="s">
        <v>3</v>
      </c>
      <c r="F11" s="122">
        <v>1</v>
      </c>
      <c r="G11" s="17">
        <f t="shared" si="2"/>
        <v>0.1</v>
      </c>
      <c r="I11" s="51" t="s">
        <v>46</v>
      </c>
      <c r="J11" s="75">
        <v>0.2</v>
      </c>
      <c r="K11" s="76">
        <v>0.2</v>
      </c>
      <c r="L11" s="76">
        <v>0.8</v>
      </c>
      <c r="M11" s="18">
        <f t="shared" si="3"/>
        <v>5.8000000000000007</v>
      </c>
      <c r="N11" s="75">
        <v>0.2</v>
      </c>
      <c r="O11" s="76">
        <v>0.2</v>
      </c>
      <c r="P11" s="76">
        <v>0.8</v>
      </c>
      <c r="Q11" s="7">
        <f t="shared" si="0"/>
        <v>5.8000000000000007</v>
      </c>
      <c r="R11" s="99">
        <f>(N11/4)</f>
        <v>0.05</v>
      </c>
      <c r="S11" s="89">
        <f t="shared" si="4"/>
        <v>0.05</v>
      </c>
      <c r="T11" s="89">
        <f t="shared" si="4"/>
        <v>0.2</v>
      </c>
      <c r="U11" s="7">
        <f t="shared" si="1"/>
        <v>1.4500000000000002</v>
      </c>
    </row>
    <row r="12" spans="1:21" x14ac:dyDescent="0.25">
      <c r="C12" s="6" t="s">
        <v>42</v>
      </c>
      <c r="D12" s="3">
        <v>0.15</v>
      </c>
      <c r="E12" s="5" t="s">
        <v>3</v>
      </c>
      <c r="F12" s="122">
        <v>1.2</v>
      </c>
      <c r="G12" s="17">
        <f t="shared" si="2"/>
        <v>0.18</v>
      </c>
      <c r="I12" s="51" t="s">
        <v>42</v>
      </c>
      <c r="J12" s="75">
        <v>0.5</v>
      </c>
      <c r="K12" s="76">
        <v>0.3</v>
      </c>
      <c r="L12" s="76">
        <v>1.8</v>
      </c>
      <c r="M12" s="18">
        <f t="shared" si="3"/>
        <v>11.899999999999999</v>
      </c>
      <c r="N12" s="75">
        <v>0.75</v>
      </c>
      <c r="O12" s="76">
        <v>0.45</v>
      </c>
      <c r="P12" s="76">
        <v>2.85</v>
      </c>
      <c r="Q12" s="100">
        <f>(N12*4)+(O12*9)+(P12*4)</f>
        <v>18.45</v>
      </c>
      <c r="R12" s="116">
        <f>(N12/4)</f>
        <v>0.1875</v>
      </c>
      <c r="S12" s="76">
        <f t="shared" si="4"/>
        <v>0.1125</v>
      </c>
      <c r="T12" s="76">
        <f t="shared" si="4"/>
        <v>0.71250000000000002</v>
      </c>
      <c r="U12" s="17">
        <f t="shared" si="1"/>
        <v>4.6124999999999998</v>
      </c>
    </row>
    <row r="13" spans="1:21" x14ac:dyDescent="0.25">
      <c r="C13" s="6" t="s">
        <v>61</v>
      </c>
      <c r="D13" s="3" t="s">
        <v>59</v>
      </c>
      <c r="E13" s="142"/>
      <c r="F13" s="143"/>
      <c r="G13" s="144"/>
      <c r="I13" s="6" t="s">
        <v>61</v>
      </c>
      <c r="J13" s="148"/>
      <c r="K13" s="149"/>
      <c r="L13" s="149"/>
      <c r="M13" s="150"/>
      <c r="N13" s="148"/>
      <c r="O13" s="149"/>
      <c r="P13" s="149"/>
      <c r="Q13" s="151"/>
      <c r="R13" s="152"/>
      <c r="S13" s="149"/>
      <c r="T13" s="149"/>
      <c r="U13" s="153"/>
    </row>
    <row r="14" spans="1:21" x14ac:dyDescent="0.25">
      <c r="C14" s="6" t="s">
        <v>60</v>
      </c>
      <c r="D14" s="82" t="s">
        <v>62</v>
      </c>
      <c r="E14" s="142"/>
      <c r="F14" s="143"/>
      <c r="G14" s="144"/>
      <c r="I14" s="51" t="s">
        <v>60</v>
      </c>
      <c r="J14" s="154"/>
      <c r="K14" s="142"/>
      <c r="L14" s="155"/>
      <c r="M14" s="150"/>
      <c r="N14" s="156"/>
      <c r="O14" s="155"/>
      <c r="P14" s="155"/>
      <c r="Q14" s="144"/>
      <c r="R14" s="156"/>
      <c r="S14" s="155"/>
      <c r="T14" s="155"/>
      <c r="U14" s="144"/>
    </row>
    <row r="15" spans="1:21" x14ac:dyDescent="0.25">
      <c r="C15" s="81" t="s">
        <v>47</v>
      </c>
      <c r="D15" s="82" t="s">
        <v>62</v>
      </c>
      <c r="E15" s="145"/>
      <c r="F15" s="146"/>
      <c r="G15" s="147"/>
      <c r="I15" s="53" t="s">
        <v>47</v>
      </c>
      <c r="J15" s="157"/>
      <c r="K15" s="145"/>
      <c r="L15" s="158"/>
      <c r="M15" s="150"/>
      <c r="N15" s="159"/>
      <c r="O15" s="158"/>
      <c r="P15" s="158"/>
      <c r="Q15" s="147"/>
      <c r="R15" s="159"/>
      <c r="S15" s="158"/>
      <c r="T15" s="158"/>
      <c r="U15" s="147"/>
    </row>
    <row r="16" spans="1:21" ht="15.75" thickBot="1" x14ac:dyDescent="0.3">
      <c r="C16" s="8" t="s">
        <v>2</v>
      </c>
      <c r="D16" s="9">
        <v>0.01</v>
      </c>
      <c r="E16" s="9" t="s">
        <v>4</v>
      </c>
      <c r="F16" s="137">
        <v>3</v>
      </c>
      <c r="G16" s="102">
        <f t="shared" ref="G16" si="5">D16*F16</f>
        <v>0.03</v>
      </c>
      <c r="I16" s="113" t="s">
        <v>2</v>
      </c>
      <c r="J16" s="166">
        <v>0.1</v>
      </c>
      <c r="K16" s="10">
        <v>99.9</v>
      </c>
      <c r="L16" s="11">
        <v>0</v>
      </c>
      <c r="M16" s="18">
        <f t="shared" si="3"/>
        <v>899.5</v>
      </c>
      <c r="N16" s="75">
        <v>0.01</v>
      </c>
      <c r="O16" s="76">
        <v>9.99</v>
      </c>
      <c r="P16" s="76">
        <v>0</v>
      </c>
      <c r="Q16" s="160">
        <f>(N16*4)+(O16*9)+(P16*4)</f>
        <v>89.95</v>
      </c>
      <c r="R16" s="75">
        <f t="shared" ref="R16:T16" si="6">(N16/4)</f>
        <v>2.5000000000000001E-3</v>
      </c>
      <c r="S16" s="76">
        <f t="shared" si="6"/>
        <v>2.4975000000000001</v>
      </c>
      <c r="T16" s="76">
        <f t="shared" si="6"/>
        <v>0</v>
      </c>
      <c r="U16" s="160">
        <f t="shared" ref="U16" si="7">(R16*4)+(S16*9)+(T16*4)</f>
        <v>22.487500000000001</v>
      </c>
    </row>
    <row r="17" spans="5:21" ht="15.75" thickBot="1" x14ac:dyDescent="0.3">
      <c r="E17" s="186" t="s">
        <v>13</v>
      </c>
      <c r="F17" s="187"/>
      <c r="G17" s="13">
        <f>SUM(G8:G16)</f>
        <v>6.85</v>
      </c>
      <c r="I17" s="29" t="s">
        <v>5</v>
      </c>
      <c r="J17" s="124">
        <f>SUM(J8:J16)</f>
        <v>35.000000000000007</v>
      </c>
      <c r="K17" s="125">
        <f t="shared" ref="K17:M17" si="8">SUM(K8:K16)</f>
        <v>110.5</v>
      </c>
      <c r="L17" s="125">
        <f t="shared" si="8"/>
        <v>76.399999999999991</v>
      </c>
      <c r="M17" s="138">
        <f t="shared" si="8"/>
        <v>1440.1</v>
      </c>
      <c r="N17" s="124">
        <f>SUM(N8:N16)</f>
        <v>155.43999999999997</v>
      </c>
      <c r="O17" s="125">
        <f t="shared" ref="O17" si="9">SUM(O8:O16)</f>
        <v>54.160000000000011</v>
      </c>
      <c r="P17" s="125">
        <f t="shared" ref="P17" si="10">SUM(P8:P16)</f>
        <v>382.25000000000006</v>
      </c>
      <c r="Q17" s="106">
        <f t="shared" ref="Q17" si="11">SUM(Q8:Q16)</f>
        <v>2638.2000000000003</v>
      </c>
      <c r="R17" s="124">
        <f>SUM(R8:R16)</f>
        <v>38.859999999999992</v>
      </c>
      <c r="S17" s="125">
        <f t="shared" ref="S17:U17" si="12">SUM(S8:S16)</f>
        <v>13.590000000000003</v>
      </c>
      <c r="T17" s="125">
        <f t="shared" si="12"/>
        <v>72.962500000000006</v>
      </c>
      <c r="U17" s="106">
        <f t="shared" si="12"/>
        <v>569.6</v>
      </c>
    </row>
    <row r="18" spans="5:21" ht="15.75" thickBot="1" x14ac:dyDescent="0.3">
      <c r="E18" s="188" t="s">
        <v>14</v>
      </c>
      <c r="F18" s="189"/>
      <c r="G18" s="102">
        <f>G17/4</f>
        <v>1.7124999999999999</v>
      </c>
      <c r="I18" s="22"/>
      <c r="J18" s="23"/>
      <c r="K18" s="23"/>
      <c r="L18" s="24"/>
      <c r="M18" s="24"/>
      <c r="N18" s="24"/>
      <c r="O18" s="24"/>
      <c r="P18" s="24"/>
      <c r="Q18" s="24"/>
    </row>
    <row r="19" spans="5:21" ht="15.75" thickBot="1" x14ac:dyDescent="0.3">
      <c r="I19" s="22"/>
      <c r="J19" s="23"/>
      <c r="K19" s="23"/>
      <c r="L19" s="24"/>
      <c r="M19" s="24"/>
      <c r="N19" s="24"/>
      <c r="O19" s="24"/>
      <c r="P19" s="24"/>
      <c r="Q19" s="31" t="s">
        <v>19</v>
      </c>
    </row>
    <row r="20" spans="5:21" ht="15.75" thickBot="1" x14ac:dyDescent="0.3">
      <c r="L20" s="180" t="s">
        <v>53</v>
      </c>
      <c r="M20" s="190"/>
      <c r="N20" s="124">
        <f>SUM(N8:N16)</f>
        <v>155.43999999999997</v>
      </c>
      <c r="O20" s="125">
        <f>SUM(O8:O16)</f>
        <v>54.160000000000011</v>
      </c>
      <c r="P20" s="125">
        <f>SUM(P8:P16)</f>
        <v>382.25000000000006</v>
      </c>
      <c r="Q20" s="129">
        <f>SUM(N20:P20)</f>
        <v>591.85</v>
      </c>
    </row>
    <row r="21" spans="5:21" ht="15.75" thickBot="1" x14ac:dyDescent="0.3">
      <c r="L21" s="191" t="s">
        <v>18</v>
      </c>
      <c r="M21" s="192"/>
      <c r="N21" s="139">
        <f>N20*4</f>
        <v>621.75999999999988</v>
      </c>
      <c r="O21" s="140">
        <f>O20*9</f>
        <v>487.44000000000011</v>
      </c>
      <c r="P21" s="141">
        <f>P20*4</f>
        <v>1529.0000000000002</v>
      </c>
      <c r="Q21" s="129">
        <f>SUM(N21:P21)</f>
        <v>2638.2000000000003</v>
      </c>
    </row>
    <row r="22" spans="5:21" ht="19.5" customHeight="1" x14ac:dyDescent="0.25"/>
  </sheetData>
  <mergeCells count="12">
    <mergeCell ref="A3:D3"/>
    <mergeCell ref="J6:M6"/>
    <mergeCell ref="N6:Q6"/>
    <mergeCell ref="H2:I2"/>
    <mergeCell ref="R6:U6"/>
    <mergeCell ref="L20:M20"/>
    <mergeCell ref="L21:M21"/>
    <mergeCell ref="D5:F5"/>
    <mergeCell ref="D4:G4"/>
    <mergeCell ref="I4:Q4"/>
    <mergeCell ref="E17:F17"/>
    <mergeCell ref="E18:F18"/>
  </mergeCells>
  <pageMargins left="0.48" right="0.31" top="0.74803149606299213" bottom="0.7480314960629921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17"/>
  <sheetViews>
    <sheetView topLeftCell="C1" workbookViewId="0">
      <selection activeCell="P16" sqref="P16"/>
    </sheetView>
  </sheetViews>
  <sheetFormatPr defaultRowHeight="15" x14ac:dyDescent="0.25"/>
  <cols>
    <col min="2" max="2" width="11.85546875" customWidth="1"/>
    <col min="3" max="3" width="11.42578125" style="4" customWidth="1"/>
    <col min="4" max="4" width="11.28515625" style="4" customWidth="1"/>
    <col min="5" max="5" width="13.140625" customWidth="1"/>
    <col min="6" max="6" width="13.85546875" customWidth="1"/>
    <col min="8" max="8" width="13.85546875" style="2" customWidth="1"/>
    <col min="11" max="11" width="11.28515625" customWidth="1"/>
    <col min="12" max="12" width="9.5703125" bestFit="1" customWidth="1"/>
    <col min="15" max="15" width="11.140625" customWidth="1"/>
  </cols>
  <sheetData>
    <row r="2" spans="1:20" x14ac:dyDescent="0.25">
      <c r="A2" s="87" t="s">
        <v>63</v>
      </c>
      <c r="B2" s="87"/>
      <c r="C2" s="87"/>
      <c r="D2" s="87"/>
      <c r="E2" s="123"/>
      <c r="F2" s="123" t="s">
        <v>41</v>
      </c>
      <c r="G2" s="123"/>
      <c r="H2" s="123"/>
    </row>
    <row r="3" spans="1:20" x14ac:dyDescent="0.25">
      <c r="A3" s="2"/>
      <c r="E3" s="38"/>
      <c r="F3" s="38"/>
    </row>
    <row r="4" spans="1:20" x14ac:dyDescent="0.25">
      <c r="A4" s="2"/>
      <c r="C4" s="184" t="s">
        <v>21</v>
      </c>
      <c r="D4" s="184"/>
      <c r="E4" s="184"/>
      <c r="F4" s="184"/>
      <c r="H4" s="184" t="s">
        <v>22</v>
      </c>
      <c r="I4" s="184"/>
      <c r="J4" s="184"/>
      <c r="K4" s="184"/>
      <c r="L4" s="184"/>
      <c r="M4" s="184"/>
      <c r="N4" s="184"/>
      <c r="O4" s="184"/>
      <c r="P4" s="184"/>
    </row>
    <row r="5" spans="1:20" ht="15.75" thickBot="1" x14ac:dyDescent="0.3">
      <c r="A5" s="2"/>
      <c r="C5" s="184"/>
      <c r="D5" s="184"/>
      <c r="E5" s="184"/>
      <c r="F5" s="38"/>
    </row>
    <row r="6" spans="1:20" ht="15.75" thickBot="1" x14ac:dyDescent="0.3">
      <c r="I6" s="195" t="s">
        <v>6</v>
      </c>
      <c r="J6" s="196"/>
      <c r="K6" s="196"/>
      <c r="L6" s="197"/>
      <c r="M6" s="195" t="s">
        <v>7</v>
      </c>
      <c r="N6" s="196"/>
      <c r="O6" s="196"/>
      <c r="P6" s="197"/>
      <c r="Q6" s="195" t="s">
        <v>58</v>
      </c>
      <c r="R6" s="196"/>
      <c r="S6" s="196"/>
      <c r="T6" s="197"/>
    </row>
    <row r="7" spans="1:20" s="1" customFormat="1" ht="47.25" customHeight="1" thickBot="1" x14ac:dyDescent="0.3">
      <c r="B7" s="65" t="s">
        <v>9</v>
      </c>
      <c r="C7" s="66" t="s">
        <v>10</v>
      </c>
      <c r="D7" s="66" t="s">
        <v>0</v>
      </c>
      <c r="E7" s="66" t="s">
        <v>11</v>
      </c>
      <c r="F7" s="67" t="s">
        <v>12</v>
      </c>
      <c r="G7" s="110"/>
      <c r="H7" s="83" t="s">
        <v>15</v>
      </c>
      <c r="I7" s="84" t="s">
        <v>39</v>
      </c>
      <c r="J7" s="85" t="s">
        <v>16</v>
      </c>
      <c r="K7" s="85" t="s">
        <v>20</v>
      </c>
      <c r="L7" s="86" t="s">
        <v>17</v>
      </c>
      <c r="M7" s="84" t="s">
        <v>39</v>
      </c>
      <c r="N7" s="85" t="s">
        <v>16</v>
      </c>
      <c r="O7" s="85" t="s">
        <v>20</v>
      </c>
      <c r="P7" s="86" t="s">
        <v>8</v>
      </c>
      <c r="Q7" s="84" t="s">
        <v>39</v>
      </c>
      <c r="R7" s="85" t="s">
        <v>16</v>
      </c>
      <c r="S7" s="85" t="s">
        <v>20</v>
      </c>
      <c r="T7" s="86" t="s">
        <v>8</v>
      </c>
    </row>
    <row r="8" spans="1:20" x14ac:dyDescent="0.25">
      <c r="B8" s="14" t="s">
        <v>54</v>
      </c>
      <c r="C8" s="15">
        <v>1</v>
      </c>
      <c r="D8" s="16" t="s">
        <v>4</v>
      </c>
      <c r="E8" s="92">
        <v>1E-3</v>
      </c>
      <c r="F8" s="107">
        <f>C8*E8</f>
        <v>1E-3</v>
      </c>
      <c r="H8" s="27" t="s">
        <v>54</v>
      </c>
      <c r="I8" s="73">
        <v>0</v>
      </c>
      <c r="J8" s="74">
        <v>0</v>
      </c>
      <c r="K8" s="74">
        <v>0</v>
      </c>
      <c r="L8" s="114">
        <f>(I8*4)+(J8*9)+(K8*4)</f>
        <v>0</v>
      </c>
      <c r="M8" s="73">
        <v>0</v>
      </c>
      <c r="N8" s="74">
        <v>0</v>
      </c>
      <c r="O8" s="74">
        <v>0</v>
      </c>
      <c r="P8" s="105">
        <v>0</v>
      </c>
      <c r="Q8" s="115">
        <v>0</v>
      </c>
      <c r="R8" s="74">
        <v>0</v>
      </c>
      <c r="S8" s="74">
        <v>0</v>
      </c>
      <c r="T8" s="12">
        <v>0</v>
      </c>
    </row>
    <row r="9" spans="1:20" x14ac:dyDescent="0.25">
      <c r="B9" s="6" t="s">
        <v>42</v>
      </c>
      <c r="C9" s="3">
        <v>7.4999999999999997E-2</v>
      </c>
      <c r="D9" s="5" t="s">
        <v>50</v>
      </c>
      <c r="E9" s="93">
        <v>1.2</v>
      </c>
      <c r="F9" s="108">
        <f>C9*E9</f>
        <v>0.09</v>
      </c>
      <c r="H9" s="51" t="s">
        <v>42</v>
      </c>
      <c r="I9" s="75">
        <v>0.5</v>
      </c>
      <c r="J9" s="76">
        <v>0.3</v>
      </c>
      <c r="K9" s="76">
        <v>1.9</v>
      </c>
      <c r="L9" s="112">
        <f>(I9*4)+(J9*9)+(K9*4)</f>
        <v>12.299999999999999</v>
      </c>
      <c r="M9" s="75">
        <v>0.375</v>
      </c>
      <c r="N9" s="76">
        <v>0.22500000000000001</v>
      </c>
      <c r="O9" s="76">
        <v>1.425</v>
      </c>
      <c r="P9" s="100">
        <f>(M9*4)+(N9*9)+(O9*4)</f>
        <v>9.2249999999999996</v>
      </c>
      <c r="Q9" s="116">
        <f t="shared" ref="Q9:S10" si="0">(M9/4)</f>
        <v>9.375E-2</v>
      </c>
      <c r="R9" s="76">
        <f t="shared" si="0"/>
        <v>5.6250000000000001E-2</v>
      </c>
      <c r="S9" s="76">
        <f t="shared" si="0"/>
        <v>0.35625000000000001</v>
      </c>
      <c r="T9" s="17">
        <f>(Q9*4)+(R9*9)+(S9*4)</f>
        <v>2.3062499999999999</v>
      </c>
    </row>
    <row r="10" spans="1:20" x14ac:dyDescent="0.25">
      <c r="B10" s="6" t="s">
        <v>55</v>
      </c>
      <c r="C10" s="3">
        <v>5.0000000000000001E-3</v>
      </c>
      <c r="D10" s="5" t="s">
        <v>50</v>
      </c>
      <c r="E10" s="93">
        <v>45</v>
      </c>
      <c r="F10" s="108">
        <f>C10*E10</f>
        <v>0.22500000000000001</v>
      </c>
      <c r="H10" s="51" t="s">
        <v>55</v>
      </c>
      <c r="I10" s="75">
        <v>3.9</v>
      </c>
      <c r="J10" s="76">
        <v>3.2</v>
      </c>
      <c r="K10" s="76">
        <v>55.5</v>
      </c>
      <c r="L10" s="112">
        <f>(I10*4)+(J10*9)+(K10*4)</f>
        <v>266.39999999999998</v>
      </c>
      <c r="M10" s="75">
        <v>1.95E-2</v>
      </c>
      <c r="N10" s="76">
        <v>0.16</v>
      </c>
      <c r="O10" s="76">
        <v>2.7749999999999999</v>
      </c>
      <c r="P10" s="100">
        <f>(M10*4)+(N10*9)+(O10*4)</f>
        <v>12.618</v>
      </c>
      <c r="Q10" s="116">
        <f t="shared" si="0"/>
        <v>4.875E-3</v>
      </c>
      <c r="R10" s="76">
        <f t="shared" si="0"/>
        <v>0.04</v>
      </c>
      <c r="S10" s="76">
        <f t="shared" si="0"/>
        <v>0.69374999999999998</v>
      </c>
      <c r="T10" s="17">
        <f>(Q10*4)+(R10*9)+(S10*4)</f>
        <v>3.1545000000000001</v>
      </c>
    </row>
    <row r="11" spans="1:20" ht="15.75" thickBot="1" x14ac:dyDescent="0.3">
      <c r="B11" s="8" t="s">
        <v>56</v>
      </c>
      <c r="C11" s="111" t="s">
        <v>57</v>
      </c>
      <c r="D11" s="161"/>
      <c r="E11" s="162"/>
      <c r="F11" s="163"/>
      <c r="H11" s="113" t="s">
        <v>56</v>
      </c>
      <c r="I11" s="164"/>
      <c r="J11" s="149"/>
      <c r="K11" s="149"/>
      <c r="L11" s="165"/>
      <c r="M11" s="148"/>
      <c r="N11" s="149"/>
      <c r="O11" s="149"/>
      <c r="P11" s="144"/>
      <c r="Q11" s="148"/>
      <c r="R11" s="149"/>
      <c r="S11" s="149"/>
      <c r="T11" s="144"/>
    </row>
    <row r="12" spans="1:20" ht="15.75" thickBot="1" x14ac:dyDescent="0.3">
      <c r="D12" s="186" t="s">
        <v>13</v>
      </c>
      <c r="E12" s="187"/>
      <c r="F12" s="101">
        <f>SUM(F8:F11)</f>
        <v>0.316</v>
      </c>
      <c r="H12" s="29" t="s">
        <v>5</v>
      </c>
      <c r="I12" s="124">
        <f t="shared" ref="I12:T12" si="1">SUM(I8:I11)</f>
        <v>4.4000000000000004</v>
      </c>
      <c r="J12" s="125">
        <f t="shared" si="1"/>
        <v>3.5</v>
      </c>
      <c r="K12" s="125">
        <f t="shared" si="1"/>
        <v>57.4</v>
      </c>
      <c r="L12" s="138">
        <f t="shared" si="1"/>
        <v>278.7</v>
      </c>
      <c r="M12" s="124">
        <f t="shared" si="1"/>
        <v>0.39450000000000002</v>
      </c>
      <c r="N12" s="125">
        <f t="shared" si="1"/>
        <v>0.38500000000000001</v>
      </c>
      <c r="O12" s="125">
        <f t="shared" si="1"/>
        <v>4.2</v>
      </c>
      <c r="P12" s="106">
        <f t="shared" si="1"/>
        <v>21.843</v>
      </c>
      <c r="Q12" s="124">
        <f t="shared" si="1"/>
        <v>9.8625000000000004E-2</v>
      </c>
      <c r="R12" s="125">
        <f t="shared" si="1"/>
        <v>9.6250000000000002E-2</v>
      </c>
      <c r="S12" s="125">
        <f t="shared" si="1"/>
        <v>1.05</v>
      </c>
      <c r="T12" s="106">
        <f t="shared" si="1"/>
        <v>5.46075</v>
      </c>
    </row>
    <row r="13" spans="1:20" ht="15.75" thickBot="1" x14ac:dyDescent="0.3">
      <c r="D13" s="188" t="s">
        <v>14</v>
      </c>
      <c r="E13" s="189"/>
      <c r="F13" s="102">
        <f>F12/4</f>
        <v>7.9000000000000001E-2</v>
      </c>
      <c r="H13" s="22"/>
      <c r="I13" s="23"/>
      <c r="J13" s="23"/>
      <c r="K13" s="24"/>
      <c r="L13" s="24"/>
      <c r="M13" s="24"/>
      <c r="N13" s="24"/>
      <c r="O13" s="24"/>
      <c r="P13" s="24"/>
    </row>
    <row r="14" spans="1:20" ht="15.75" thickBot="1" x14ac:dyDescent="0.3">
      <c r="H14" s="22"/>
      <c r="I14" s="23"/>
      <c r="J14" s="23"/>
      <c r="K14" s="24"/>
      <c r="L14" s="24"/>
      <c r="M14" s="24"/>
      <c r="N14" s="24"/>
      <c r="O14" s="24"/>
      <c r="P14" s="31" t="s">
        <v>19</v>
      </c>
    </row>
    <row r="15" spans="1:20" ht="15.75" thickBot="1" x14ac:dyDescent="0.3">
      <c r="K15" s="180" t="s">
        <v>53</v>
      </c>
      <c r="L15" s="190"/>
      <c r="M15" s="172">
        <f>SUM(M8:M11)</f>
        <v>0.39450000000000002</v>
      </c>
      <c r="N15" s="173">
        <f>SUM(N8:N11)</f>
        <v>0.38500000000000001</v>
      </c>
      <c r="O15" s="174">
        <f>SUM(O8:O11)</f>
        <v>4.2</v>
      </c>
      <c r="P15" s="28">
        <f>SUM(M15:O15)</f>
        <v>4.9794999999999998</v>
      </c>
    </row>
    <row r="16" spans="1:20" ht="15.75" thickBot="1" x14ac:dyDescent="0.3">
      <c r="K16" s="191" t="s">
        <v>18</v>
      </c>
      <c r="L16" s="192"/>
      <c r="M16" s="139">
        <f>M15*4</f>
        <v>1.5780000000000001</v>
      </c>
      <c r="N16" s="140">
        <f>N15*9</f>
        <v>3.4649999999999999</v>
      </c>
      <c r="O16" s="141">
        <f>O15*4</f>
        <v>16.8</v>
      </c>
      <c r="P16" s="28">
        <f>SUM(M16:O16)</f>
        <v>21.843</v>
      </c>
    </row>
    <row r="17" ht="19.5" customHeight="1" x14ac:dyDescent="0.25"/>
  </sheetData>
  <mergeCells count="10">
    <mergeCell ref="Q6:T6"/>
    <mergeCell ref="K15:L15"/>
    <mergeCell ref="K16:L16"/>
    <mergeCell ref="C4:F4"/>
    <mergeCell ref="H4:P4"/>
    <mergeCell ref="C5:E5"/>
    <mergeCell ref="D13:E13"/>
    <mergeCell ref="I6:L6"/>
    <mergeCell ref="M6:P6"/>
    <mergeCell ref="D12:E12"/>
  </mergeCells>
  <pageMargins left="0.4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15"/>
  <sheetViews>
    <sheetView topLeftCell="D1" workbookViewId="0">
      <selection activeCell="S10" sqref="S10"/>
    </sheetView>
  </sheetViews>
  <sheetFormatPr defaultRowHeight="15" x14ac:dyDescent="0.25"/>
  <cols>
    <col min="1" max="1" width="8.42578125" customWidth="1"/>
    <col min="2" max="2" width="9.140625" hidden="1" customWidth="1"/>
    <col min="3" max="3" width="20.42578125" customWidth="1"/>
    <col min="4" max="4" width="11.42578125" style="4" customWidth="1"/>
    <col min="5" max="5" width="11.28515625" style="4" customWidth="1"/>
    <col min="6" max="6" width="13.140625" customWidth="1"/>
    <col min="7" max="7" width="13.85546875" customWidth="1"/>
    <col min="9" max="9" width="13.85546875" style="2" customWidth="1"/>
    <col min="12" max="12" width="11.28515625" customWidth="1"/>
    <col min="16" max="16" width="11.140625" customWidth="1"/>
  </cols>
  <sheetData>
    <row r="2" spans="1:21" x14ac:dyDescent="0.25">
      <c r="A2" s="179" t="s">
        <v>51</v>
      </c>
      <c r="B2" s="179"/>
      <c r="C2" s="179"/>
      <c r="D2" s="179"/>
      <c r="F2" s="184" t="s">
        <v>41</v>
      </c>
      <c r="G2" s="184"/>
    </row>
    <row r="3" spans="1:21" x14ac:dyDescent="0.25">
      <c r="A3" s="2"/>
      <c r="B3" s="2"/>
      <c r="F3" s="38"/>
      <c r="G3" s="38"/>
    </row>
    <row r="4" spans="1:21" x14ac:dyDescent="0.25">
      <c r="A4" s="2"/>
      <c r="B4" s="2"/>
      <c r="D4" s="184" t="s">
        <v>21</v>
      </c>
      <c r="E4" s="184"/>
      <c r="F4" s="184"/>
      <c r="G4" s="184"/>
      <c r="I4" s="184" t="s">
        <v>22</v>
      </c>
      <c r="J4" s="184"/>
      <c r="K4" s="184"/>
      <c r="L4" s="184"/>
      <c r="M4" s="184"/>
      <c r="N4" s="184"/>
      <c r="O4" s="184"/>
      <c r="P4" s="184"/>
      <c r="Q4" s="184"/>
    </row>
    <row r="5" spans="1:21" ht="15.75" thickBot="1" x14ac:dyDescent="0.3">
      <c r="A5" s="2"/>
      <c r="B5" s="2"/>
      <c r="D5" s="184"/>
      <c r="E5" s="184"/>
      <c r="F5" s="184"/>
      <c r="G5" s="38"/>
    </row>
    <row r="6" spans="1:21" ht="15.75" thickBot="1" x14ac:dyDescent="0.3">
      <c r="J6" s="182" t="s">
        <v>6</v>
      </c>
      <c r="K6" s="193"/>
      <c r="L6" s="193"/>
      <c r="M6" s="183"/>
      <c r="N6" s="182" t="s">
        <v>7</v>
      </c>
      <c r="O6" s="193"/>
      <c r="P6" s="193"/>
      <c r="Q6" s="194"/>
      <c r="R6" s="182" t="s">
        <v>52</v>
      </c>
      <c r="S6" s="193"/>
      <c r="T6" s="193"/>
      <c r="U6" s="194"/>
    </row>
    <row r="7" spans="1:21" s="1" customFormat="1" ht="47.25" customHeight="1" thickBot="1" x14ac:dyDescent="0.3">
      <c r="C7" s="65" t="s">
        <v>9</v>
      </c>
      <c r="D7" s="66" t="s">
        <v>10</v>
      </c>
      <c r="E7" s="66" t="s">
        <v>0</v>
      </c>
      <c r="F7" s="66" t="s">
        <v>11</v>
      </c>
      <c r="G7" s="67" t="s">
        <v>12</v>
      </c>
      <c r="I7" s="83" t="s">
        <v>15</v>
      </c>
      <c r="J7" s="84" t="s">
        <v>39</v>
      </c>
      <c r="K7" s="85" t="s">
        <v>16</v>
      </c>
      <c r="L7" s="85" t="s">
        <v>20</v>
      </c>
      <c r="M7" s="86" t="s">
        <v>17</v>
      </c>
      <c r="N7" s="84" t="s">
        <v>39</v>
      </c>
      <c r="O7" s="85" t="s">
        <v>16</v>
      </c>
      <c r="P7" s="85" t="s">
        <v>20</v>
      </c>
      <c r="Q7" s="86" t="s">
        <v>8</v>
      </c>
      <c r="R7" s="84" t="s">
        <v>39</v>
      </c>
      <c r="S7" s="85" t="s">
        <v>16</v>
      </c>
      <c r="T7" s="85" t="s">
        <v>20</v>
      </c>
      <c r="U7" s="86" t="s">
        <v>17</v>
      </c>
    </row>
    <row r="8" spans="1:21" x14ac:dyDescent="0.25">
      <c r="C8" s="14" t="s">
        <v>67</v>
      </c>
      <c r="D8" s="74">
        <v>0.3</v>
      </c>
      <c r="E8" s="74" t="s">
        <v>50</v>
      </c>
      <c r="F8" s="91">
        <v>0.99</v>
      </c>
      <c r="G8" s="90">
        <v>0.29699999999999999</v>
      </c>
      <c r="I8" s="27" t="s">
        <v>49</v>
      </c>
      <c r="J8" s="73">
        <v>0.7</v>
      </c>
      <c r="K8" s="74">
        <v>0.1</v>
      </c>
      <c r="L8" s="74">
        <v>8.6999999999999993</v>
      </c>
      <c r="M8" s="105">
        <f>(J8*4)+(K8*9)+(L8*4)</f>
        <v>38.5</v>
      </c>
      <c r="N8" s="98">
        <v>2.1</v>
      </c>
      <c r="O8" s="88">
        <v>0.3</v>
      </c>
      <c r="P8" s="88">
        <v>26.1</v>
      </c>
      <c r="Q8" s="105">
        <f>(N8*4)+(O8*9)+(P8*4)</f>
        <v>115.5</v>
      </c>
      <c r="R8" s="96">
        <f>(N8/4)</f>
        <v>0.52500000000000002</v>
      </c>
      <c r="S8" s="94">
        <f t="shared" ref="S8:S9" si="0">(O8/4)</f>
        <v>7.4999999999999997E-2</v>
      </c>
      <c r="T8" s="74">
        <f t="shared" ref="T8:T9" si="1">(P8/4)</f>
        <v>6.5250000000000004</v>
      </c>
      <c r="U8" s="105">
        <f>(R8*4)+(S8*9)+(T8*4)</f>
        <v>28.875</v>
      </c>
    </row>
    <row r="9" spans="1:21" ht="15.75" thickBot="1" x14ac:dyDescent="0.3">
      <c r="C9" s="8" t="s">
        <v>68</v>
      </c>
      <c r="D9" s="167">
        <v>0.2</v>
      </c>
      <c r="E9" s="167" t="s">
        <v>50</v>
      </c>
      <c r="F9" s="168">
        <v>2.5</v>
      </c>
      <c r="G9" s="169">
        <v>0.5</v>
      </c>
      <c r="I9" s="51" t="s">
        <v>48</v>
      </c>
      <c r="J9" s="75">
        <v>0.6</v>
      </c>
      <c r="K9" s="76">
        <v>0.4</v>
      </c>
      <c r="L9" s="76">
        <v>5.3</v>
      </c>
      <c r="M9" s="100">
        <f>(J9*4)+(K9*9)+(L9*4)</f>
        <v>27.2</v>
      </c>
      <c r="N9" s="99">
        <v>1.2</v>
      </c>
      <c r="O9" s="89">
        <v>0.8</v>
      </c>
      <c r="P9" s="89">
        <v>10.6</v>
      </c>
      <c r="Q9" s="100">
        <f>(N9*4)+(O9*9)+(P9*4)</f>
        <v>54.4</v>
      </c>
      <c r="R9" s="97">
        <f>(N9/4)</f>
        <v>0.3</v>
      </c>
      <c r="S9" s="95">
        <f t="shared" si="0"/>
        <v>0.2</v>
      </c>
      <c r="T9" s="76">
        <f t="shared" si="1"/>
        <v>2.65</v>
      </c>
      <c r="U9" s="100">
        <f>(R9*4)+(S9*9)+(T9*4)</f>
        <v>13.6</v>
      </c>
    </row>
    <row r="10" spans="1:21" ht="15.75" thickBot="1" x14ac:dyDescent="0.3">
      <c r="C10" s="170"/>
      <c r="D10" s="171"/>
      <c r="E10" s="198" t="s">
        <v>13</v>
      </c>
      <c r="F10" s="199"/>
      <c r="G10" s="68">
        <f>SUM(G8:G9)</f>
        <v>0.79699999999999993</v>
      </c>
      <c r="I10" s="29" t="s">
        <v>5</v>
      </c>
      <c r="J10" s="124">
        <f t="shared" ref="J10:U10" si="2">SUM(J8:J9)</f>
        <v>1.2999999999999998</v>
      </c>
      <c r="K10" s="125">
        <f t="shared" si="2"/>
        <v>0.5</v>
      </c>
      <c r="L10" s="125">
        <f t="shared" si="2"/>
        <v>14</v>
      </c>
      <c r="M10" s="138">
        <f t="shared" si="2"/>
        <v>65.7</v>
      </c>
      <c r="N10" s="124">
        <f t="shared" si="2"/>
        <v>3.3</v>
      </c>
      <c r="O10" s="125">
        <f t="shared" si="2"/>
        <v>1.1000000000000001</v>
      </c>
      <c r="P10" s="125">
        <f t="shared" si="2"/>
        <v>36.700000000000003</v>
      </c>
      <c r="Q10" s="106">
        <f t="shared" si="2"/>
        <v>169.9</v>
      </c>
      <c r="R10" s="124">
        <f t="shared" si="2"/>
        <v>0.82499999999999996</v>
      </c>
      <c r="S10" s="125">
        <f t="shared" si="2"/>
        <v>0.27500000000000002</v>
      </c>
      <c r="T10" s="176">
        <f t="shared" si="2"/>
        <v>9.1750000000000007</v>
      </c>
      <c r="U10" s="106">
        <f t="shared" si="2"/>
        <v>42.475000000000001</v>
      </c>
    </row>
    <row r="11" spans="1:21" ht="15.75" thickBot="1" x14ac:dyDescent="0.3">
      <c r="E11" s="188" t="s">
        <v>14</v>
      </c>
      <c r="F11" s="189"/>
      <c r="G11" s="102">
        <f>G10/4</f>
        <v>0.19924999999999998</v>
      </c>
      <c r="I11" s="22"/>
      <c r="J11" s="23"/>
      <c r="K11" s="23"/>
      <c r="L11" s="24"/>
      <c r="M11" s="24"/>
      <c r="N11" s="24"/>
      <c r="O11" s="24"/>
      <c r="P11" s="24"/>
      <c r="Q11" s="24"/>
    </row>
    <row r="12" spans="1:21" ht="15.75" thickBot="1" x14ac:dyDescent="0.3">
      <c r="I12" s="22"/>
      <c r="J12" s="23"/>
      <c r="K12" s="23"/>
      <c r="L12" s="24"/>
      <c r="M12" s="24"/>
      <c r="N12" s="24"/>
      <c r="O12" s="24"/>
      <c r="P12" s="24"/>
      <c r="Q12" s="31" t="s">
        <v>19</v>
      </c>
    </row>
    <row r="13" spans="1:21" ht="15.75" thickBot="1" x14ac:dyDescent="0.3">
      <c r="L13" s="180" t="s">
        <v>53</v>
      </c>
      <c r="M13" s="190"/>
      <c r="N13" s="32">
        <f>SUM(N8:N9)</f>
        <v>3.3</v>
      </c>
      <c r="O13" s="33">
        <f>SUM(O8:O9)</f>
        <v>1.1000000000000001</v>
      </c>
      <c r="P13" s="36">
        <f>SUM(P8:P9)</f>
        <v>36.700000000000003</v>
      </c>
      <c r="Q13" s="28">
        <f>SUM(N13:P13)</f>
        <v>41.1</v>
      </c>
    </row>
    <row r="14" spans="1:21" ht="15.75" thickBot="1" x14ac:dyDescent="0.3">
      <c r="L14" s="191" t="s">
        <v>18</v>
      </c>
      <c r="M14" s="192"/>
      <c r="N14" s="34">
        <f>N10*4</f>
        <v>13.2</v>
      </c>
      <c r="O14" s="35">
        <f>O10*9</f>
        <v>9.9</v>
      </c>
      <c r="P14" s="37">
        <f>P10*4</f>
        <v>146.80000000000001</v>
      </c>
      <c r="Q14" s="28">
        <f>SUM(N14:P14)</f>
        <v>169.9</v>
      </c>
    </row>
    <row r="15" spans="1:21" ht="19.5" customHeight="1" x14ac:dyDescent="0.25"/>
  </sheetData>
  <mergeCells count="12">
    <mergeCell ref="A2:D2"/>
    <mergeCell ref="F2:G2"/>
    <mergeCell ref="J6:M6"/>
    <mergeCell ref="N6:Q6"/>
    <mergeCell ref="E10:F10"/>
    <mergeCell ref="R6:U6"/>
    <mergeCell ref="L13:M13"/>
    <mergeCell ref="L14:M14"/>
    <mergeCell ref="D4:G4"/>
    <mergeCell ref="I4:Q4"/>
    <mergeCell ref="D5:F5"/>
    <mergeCell ref="E11:F11"/>
  </mergeCells>
  <pageMargins left="0.70866141732283472" right="0.5500000000000000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16"/>
  <sheetViews>
    <sheetView tabSelected="1" workbookViewId="0">
      <selection activeCell="D19" sqref="D19"/>
    </sheetView>
  </sheetViews>
  <sheetFormatPr defaultRowHeight="15" x14ac:dyDescent="0.25"/>
  <cols>
    <col min="1" max="1" width="8.42578125" customWidth="1"/>
    <col min="2" max="2" width="9.140625" hidden="1" customWidth="1"/>
    <col min="3" max="3" width="20.42578125" customWidth="1"/>
    <col min="4" max="4" width="12.140625" customWidth="1"/>
    <col min="5" max="5" width="13.85546875" customWidth="1"/>
    <col min="8" max="8" width="11.140625" customWidth="1"/>
    <col min="9" max="9" width="20.140625" customWidth="1"/>
    <col min="10" max="10" width="17.7109375" customWidth="1"/>
  </cols>
  <sheetData>
    <row r="2" spans="1:10" x14ac:dyDescent="0.25">
      <c r="A2" s="179" t="s">
        <v>28</v>
      </c>
      <c r="B2" s="179"/>
      <c r="C2" s="179"/>
      <c r="D2" s="38"/>
      <c r="E2" s="38"/>
    </row>
    <row r="3" spans="1:10" x14ac:dyDescent="0.25">
      <c r="A3" s="2"/>
      <c r="B3" s="2"/>
      <c r="D3" s="38"/>
      <c r="E3" s="38"/>
    </row>
    <row r="4" spans="1:10" x14ac:dyDescent="0.25">
      <c r="A4" s="2"/>
      <c r="B4" s="2"/>
      <c r="D4" s="38"/>
      <c r="E4" s="38"/>
      <c r="F4" s="184"/>
      <c r="G4" s="184"/>
      <c r="H4" s="184"/>
      <c r="I4" s="184"/>
    </row>
    <row r="5" spans="1:10" x14ac:dyDescent="0.25">
      <c r="A5" s="2"/>
      <c r="B5" s="2"/>
      <c r="D5" s="38"/>
      <c r="E5" s="38"/>
    </row>
    <row r="6" spans="1:10" ht="15.75" thickBot="1" x14ac:dyDescent="0.3"/>
    <row r="7" spans="1:10" s="1" customFormat="1" ht="63.75" customHeight="1" thickBot="1" x14ac:dyDescent="0.3">
      <c r="C7" s="83" t="s">
        <v>23</v>
      </c>
      <c r="D7" s="103" t="s">
        <v>29</v>
      </c>
      <c r="E7" s="86" t="s">
        <v>30</v>
      </c>
      <c r="F7" s="83" t="s">
        <v>39</v>
      </c>
      <c r="G7" s="103" t="s">
        <v>16</v>
      </c>
      <c r="H7" s="104" t="s">
        <v>20</v>
      </c>
      <c r="I7" s="103" t="s">
        <v>31</v>
      </c>
      <c r="J7" s="86" t="s">
        <v>32</v>
      </c>
    </row>
    <row r="8" spans="1:10" x14ac:dyDescent="0.25">
      <c r="C8" s="26" t="s">
        <v>24</v>
      </c>
      <c r="D8" s="27">
        <v>0.89</v>
      </c>
      <c r="E8" s="48">
        <v>0.22</v>
      </c>
      <c r="F8" s="62">
        <f>Entrada!M16</f>
        <v>11.700000000000001</v>
      </c>
      <c r="G8" s="59">
        <f>Entrada!N16</f>
        <v>24.990000000000002</v>
      </c>
      <c r="H8" s="62">
        <f>Entrada!O16</f>
        <v>17.97</v>
      </c>
      <c r="I8" s="55">
        <f>Entrada!P16</f>
        <v>343.59000000000003</v>
      </c>
      <c r="J8" s="175">
        <f>Entrada!T16</f>
        <v>85.897500000000008</v>
      </c>
    </row>
    <row r="9" spans="1:10" x14ac:dyDescent="0.25">
      <c r="C9" s="19" t="s">
        <v>25</v>
      </c>
      <c r="D9" s="51">
        <v>6.85</v>
      </c>
      <c r="E9" s="49">
        <v>1.71</v>
      </c>
      <c r="F9" s="63">
        <v>38.907499999999999</v>
      </c>
      <c r="G9" s="60">
        <v>11.142500000000002</v>
      </c>
      <c r="H9" s="58">
        <v>73.162500000000009</v>
      </c>
      <c r="I9" s="56">
        <f>'Prato principal'!Q17</f>
        <v>2638.2000000000003</v>
      </c>
      <c r="J9" s="58">
        <v>569.6</v>
      </c>
    </row>
    <row r="10" spans="1:10" x14ac:dyDescent="0.25">
      <c r="C10" s="19" t="s">
        <v>26</v>
      </c>
      <c r="D10" s="52">
        <v>0.32</v>
      </c>
      <c r="E10" s="49">
        <v>0.08</v>
      </c>
      <c r="F10" s="63">
        <v>0.39450000000000002</v>
      </c>
      <c r="G10" s="60">
        <v>0.38500000000000001</v>
      </c>
      <c r="H10" s="63">
        <v>4.2</v>
      </c>
      <c r="I10" s="56">
        <f>Bebida!P12</f>
        <v>21.843</v>
      </c>
      <c r="J10" s="50">
        <f>Bebida!T12</f>
        <v>5.46075</v>
      </c>
    </row>
    <row r="11" spans="1:10" ht="15.75" thickBot="1" x14ac:dyDescent="0.3">
      <c r="C11" s="25" t="s">
        <v>27</v>
      </c>
      <c r="D11" s="118">
        <v>0.8</v>
      </c>
      <c r="E11" s="117">
        <v>0.2</v>
      </c>
      <c r="F11" s="64">
        <f>Sobremesa!N10</f>
        <v>3.3</v>
      </c>
      <c r="G11" s="61">
        <f>Sobremesa!O10</f>
        <v>1.1000000000000001</v>
      </c>
      <c r="H11" s="64">
        <f>Sobremesa!P10</f>
        <v>36.700000000000003</v>
      </c>
      <c r="I11" s="57">
        <f>Sobremesa!Q10</f>
        <v>169.9</v>
      </c>
      <c r="J11" s="54">
        <f>Sobremesa!U10</f>
        <v>42.475000000000001</v>
      </c>
    </row>
    <row r="12" spans="1:10" ht="15.75" thickBot="1" x14ac:dyDescent="0.3">
      <c r="C12" s="72" t="s">
        <v>19</v>
      </c>
      <c r="D12" s="28">
        <f>SUM(D8:D11)</f>
        <v>8.86</v>
      </c>
      <c r="E12" s="131">
        <f>SUM(E8:E11)</f>
        <v>2.21</v>
      </c>
      <c r="F12" s="109">
        <f>SUM(F8:F11)</f>
        <v>54.302</v>
      </c>
      <c r="G12" s="132">
        <f t="shared" ref="G12:J12" si="0">SUM(G8:G11)</f>
        <v>37.617500000000007</v>
      </c>
      <c r="H12" s="133">
        <f t="shared" si="0"/>
        <v>132.03250000000003</v>
      </c>
      <c r="I12" s="134">
        <f t="shared" si="0"/>
        <v>3173.5330000000004</v>
      </c>
      <c r="J12" s="135">
        <f t="shared" si="0"/>
        <v>703.43325000000004</v>
      </c>
    </row>
    <row r="14" spans="1:10" ht="15.75" customHeight="1" x14ac:dyDescent="0.25"/>
    <row r="16" spans="1:10" ht="19.5" customHeight="1" x14ac:dyDescent="0.25"/>
  </sheetData>
  <mergeCells count="2">
    <mergeCell ref="A2:C2"/>
    <mergeCell ref="F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Entrada</vt:lpstr>
      <vt:lpstr>Prato principal</vt:lpstr>
      <vt:lpstr>Bebida</vt:lpstr>
      <vt:lpstr>Sobremesa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33</dc:creator>
  <cp:lastModifiedBy>Elisabete Santos</cp:lastModifiedBy>
  <cp:lastPrinted>2020-02-20T08:50:56Z</cp:lastPrinted>
  <dcterms:created xsi:type="dcterms:W3CDTF">2019-01-15T16:16:15Z</dcterms:created>
  <dcterms:modified xsi:type="dcterms:W3CDTF">2020-02-20T22:39:41Z</dcterms:modified>
</cp:coreProperties>
</file>