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Beatriz\Desktop\EHTC\Eco escolas\"/>
    </mc:Choice>
  </mc:AlternateContent>
  <xr:revisionPtr revIDLastSave="0" documentId="13_ncr:1_{A7F28C43-C032-4453-B0AE-1320D7466266}" xr6:coauthVersionLast="44" xr6:coauthVersionMax="44" xr10:uidLastSave="{00000000-0000-0000-0000-000000000000}"/>
  <bookViews>
    <workbookView xWindow="-120" yWindow="-120" windowWidth="20730" windowHeight="11160" xr2:uid="{78C01587-5E3B-45EC-B4DD-25A70F5CA884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5" i="1" l="1"/>
  <c r="L65" i="1" l="1"/>
  <c r="L66" i="1" s="1"/>
  <c r="K65" i="1"/>
  <c r="K66" i="1" s="1"/>
  <c r="J65" i="1"/>
  <c r="J66" i="1" s="1"/>
  <c r="I65" i="1"/>
  <c r="I66" i="1" s="1"/>
  <c r="H65" i="1"/>
  <c r="H66" i="1" s="1"/>
  <c r="G65" i="1"/>
  <c r="G66" i="1" s="1"/>
  <c r="F66" i="1"/>
  <c r="M64" i="1"/>
  <c r="M79" i="1"/>
  <c r="M80" i="1"/>
  <c r="L18" i="1"/>
  <c r="L15" i="1"/>
  <c r="L16" i="1"/>
  <c r="L17" i="1"/>
  <c r="G15" i="1"/>
  <c r="F15" i="1"/>
  <c r="M81" i="1" l="1"/>
  <c r="M82" i="1" s="1"/>
  <c r="M57" i="1" l="1"/>
  <c r="M58" i="1"/>
  <c r="M59" i="1"/>
  <c r="M60" i="1"/>
  <c r="M61" i="1"/>
  <c r="M62" i="1"/>
  <c r="M63" i="1"/>
  <c r="M56" i="1"/>
  <c r="G20" i="1"/>
  <c r="G21" i="1" s="1"/>
  <c r="H20" i="1"/>
  <c r="H21" i="1" s="1"/>
  <c r="I20" i="1"/>
  <c r="I21" i="1" s="1"/>
  <c r="J20" i="1"/>
  <c r="J21" i="1" s="1"/>
  <c r="K20" i="1"/>
  <c r="K21" i="1" s="1"/>
  <c r="F20" i="1"/>
  <c r="F21" i="1" s="1"/>
  <c r="G43" i="1"/>
  <c r="H43" i="1"/>
  <c r="H44" i="1" s="1"/>
  <c r="I43" i="1"/>
  <c r="J43" i="1"/>
  <c r="K43" i="1"/>
  <c r="F43" i="1"/>
  <c r="L34" i="1"/>
  <c r="L35" i="1"/>
  <c r="L36" i="1"/>
  <c r="L37" i="1"/>
  <c r="L38" i="1"/>
  <c r="L39" i="1"/>
  <c r="L40" i="1"/>
  <c r="L41" i="1"/>
  <c r="L42" i="1"/>
  <c r="L33" i="1"/>
  <c r="L11" i="1"/>
  <c r="L12" i="1"/>
  <c r="L13" i="1"/>
  <c r="L14" i="1"/>
  <c r="L19" i="1"/>
  <c r="L10" i="1"/>
  <c r="M65" i="1" l="1"/>
  <c r="M66" i="1" s="1"/>
  <c r="I44" i="1"/>
  <c r="H93" i="1"/>
  <c r="F44" i="1"/>
  <c r="E93" i="1"/>
  <c r="K44" i="1"/>
  <c r="K93" i="1"/>
  <c r="K95" i="1" s="1"/>
  <c r="G44" i="1"/>
  <c r="F93" i="1"/>
  <c r="J44" i="1"/>
  <c r="J93" i="1"/>
  <c r="L43" i="1"/>
  <c r="L44" i="1" s="1"/>
  <c r="L20" i="1"/>
  <c r="F95" i="1" l="1"/>
  <c r="E95" i="1"/>
  <c r="H95" i="1"/>
  <c r="L21" i="1"/>
  <c r="L93" i="1"/>
</calcChain>
</file>

<file path=xl/sharedStrings.xml><?xml version="1.0" encoding="utf-8"?>
<sst xmlns="http://schemas.openxmlformats.org/spreadsheetml/2006/main" count="121" uniqueCount="60">
  <si>
    <t>Ingredientes</t>
  </si>
  <si>
    <t>Peso Bruto (g)</t>
  </si>
  <si>
    <t>Peso Edível (g)</t>
  </si>
  <si>
    <t>Preço (uni/kg/L)</t>
  </si>
  <si>
    <t>Composição nutricional</t>
  </si>
  <si>
    <t>Custo (€)</t>
  </si>
  <si>
    <t>Proteínas (g)</t>
  </si>
  <si>
    <t>HC (g)</t>
  </si>
  <si>
    <t>Lípidos (g)</t>
  </si>
  <si>
    <t>Fibra (g)</t>
  </si>
  <si>
    <t>VE (kcal)</t>
  </si>
  <si>
    <t>Saturados</t>
  </si>
  <si>
    <t>Total</t>
  </si>
  <si>
    <t>Abóbora</t>
  </si>
  <si>
    <t>Batata</t>
  </si>
  <si>
    <t>Cebola</t>
  </si>
  <si>
    <t>Azeite</t>
  </si>
  <si>
    <t>Sal</t>
  </si>
  <si>
    <t>Água</t>
  </si>
  <si>
    <t>Sementes de Abóbora</t>
  </si>
  <si>
    <t>Molho de Soja</t>
  </si>
  <si>
    <t>Mel da Lousã</t>
  </si>
  <si>
    <t>Total/Pess.</t>
  </si>
  <si>
    <t>Total/4Pess.</t>
  </si>
  <si>
    <t>Polvo</t>
  </si>
  <si>
    <t>Batata Doce</t>
  </si>
  <si>
    <t>Alho Francês</t>
  </si>
  <si>
    <t>Cenoura</t>
  </si>
  <si>
    <t>Nabo</t>
  </si>
  <si>
    <t>Grão de Bico</t>
  </si>
  <si>
    <t>Leite magro</t>
  </si>
  <si>
    <t>Cheesecake de morangos</t>
  </si>
  <si>
    <t>Açúcares</t>
  </si>
  <si>
    <t>Aveia</t>
  </si>
  <si>
    <t>Noz</t>
  </si>
  <si>
    <t>Gelatina</t>
  </si>
  <si>
    <t>Sumo de Limão</t>
  </si>
  <si>
    <t>Morangos</t>
  </si>
  <si>
    <t>Manjericão</t>
  </si>
  <si>
    <t>Couve Lombarda</t>
  </si>
  <si>
    <t>Iogurte natural magro</t>
  </si>
  <si>
    <t>Composição Nutricional da refeição</t>
  </si>
  <si>
    <t>Proteína (g)</t>
  </si>
  <si>
    <t>Total da refeição/pessoa</t>
  </si>
  <si>
    <t>Distribuição macronutrientes (%)</t>
  </si>
  <si>
    <t>%VET diário</t>
  </si>
  <si>
    <t>Creme de Abóbora acompanhado de Requeijão da Serra da Estrela aromatizado e pepitas e sementes de abóbora</t>
  </si>
  <si>
    <t>Polvo em cama de Húmus de grão com Trouxa de legumes</t>
  </si>
  <si>
    <t>Limonete</t>
  </si>
  <si>
    <t>Hortelã</t>
  </si>
  <si>
    <t>Ficha Técnica</t>
  </si>
  <si>
    <t>Stevia</t>
  </si>
  <si>
    <t>Requeijão da Serra da Estrela</t>
  </si>
  <si>
    <t>Infusão de Limonete com Hortelã</t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</si>
  <si>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 xml:space="preserve">Preparar a abóbora, batata, cebola, courgette. Descascar, cortar em cubos e armazenar as sementes da abóbora.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. Num tabuleiro, colocar a abóbora com um fio de azeite e sal. Assar durante 5 minutos. 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. Preparar as sementes de abóbora com molho de soja, mel da lousã e sal. 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. Num tabuleiro, dispor as sementes de abóbora e deixar tostar durante 5 minutos.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. Num tacho com água ferver, colocar os aromáticos (cascas cebola, cenoura, alho francês, nabo e abóbora) e deixar apurar. </t>
    </r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. Num tacho, fazer um fundo com a cebola e a batata. Acrescentar, posteriormente, o caldo e a abóbora. </t>
    </r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. Temperar e deixar apurar. </t>
    </r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. Triturar com a varinha mágica. </t>
    </r>
    <r>
      <rPr>
        <b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. Bater o requeijão com o manjericão, o sal e a pimenta. </t>
    </r>
    <r>
      <rPr>
        <b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. Decorar o prato com a pasta de requeijão, abóbora assada e as suas sementes.</t>
    </r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</si>
  <si>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 xml:space="preserve">Começar por tostar a aveia juntamente com a noz numa frigideira, sem adição de gordura. </t>
    </r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 xml:space="preserve">Triturar metade do preparado. </t>
    </r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Adicionar o mel e mexer de forma a formar uma pasta. </t>
    </r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 xml:space="preserve">Colocar a pasta no fundo de uma forma de modo a cobrir todo o fundo. </t>
    </r>
    <r>
      <rPr>
        <b/>
        <sz val="11"/>
        <color theme="1"/>
        <rFont val="Calibri"/>
        <family val="2"/>
        <scheme val="minor"/>
      </rPr>
      <t xml:space="preserve">5. </t>
    </r>
    <r>
      <rPr>
        <sz val="11"/>
        <color theme="1"/>
        <rFont val="Calibri"/>
        <family val="2"/>
        <scheme val="minor"/>
      </rPr>
      <t xml:space="preserve"> Colocar a gelatina em água e levar ao microondas de forma a esta ficar mole. </t>
    </r>
    <r>
      <rPr>
        <b/>
        <sz val="11"/>
        <color theme="1"/>
        <rFont val="Calibri"/>
        <family val="2"/>
        <scheme val="minor"/>
      </rPr>
      <t xml:space="preserve">5. </t>
    </r>
    <r>
      <rPr>
        <sz val="11"/>
        <color theme="1"/>
        <rFont val="Calibri"/>
        <family val="2"/>
        <scheme val="minor"/>
      </rPr>
      <t xml:space="preserve">Juntar o iogurte com o requeijão e a gelatina e misturar tudo até ficar homogéneo. </t>
    </r>
    <r>
      <rPr>
        <b/>
        <sz val="11"/>
        <color theme="1"/>
        <rFont val="Calibri"/>
        <family val="2"/>
        <scheme val="minor"/>
      </rPr>
      <t xml:space="preserve">6. </t>
    </r>
    <r>
      <rPr>
        <sz val="11"/>
        <color theme="1"/>
        <rFont val="Calibri"/>
        <family val="2"/>
        <scheme val="minor"/>
      </rPr>
      <t xml:space="preserve">Colocar o preparado por cima da pasta de aveia e levar ao abatedor de temperatura. </t>
    </r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 xml:space="preserve">Num tacho, colocar os morangos com um pouco de água e stevia. Deixar reduzir a mistura. </t>
    </r>
    <r>
      <rPr>
        <b/>
        <sz val="11"/>
        <color theme="1"/>
        <rFont val="Calibri"/>
        <family val="2"/>
        <scheme val="minor"/>
      </rPr>
      <t xml:space="preserve">8. </t>
    </r>
    <r>
      <rPr>
        <sz val="11"/>
        <color theme="1"/>
        <rFont val="Calibri"/>
        <family val="2"/>
        <scheme val="minor"/>
      </rPr>
      <t xml:space="preserve">Retirar a mistura do abatedor de temperatura e desenformar. </t>
    </r>
    <r>
      <rPr>
        <b/>
        <sz val="11"/>
        <color theme="1"/>
        <rFont val="Calibri"/>
        <family val="2"/>
        <scheme val="minor"/>
      </rPr>
      <t>9.</t>
    </r>
    <r>
      <rPr>
        <sz val="11"/>
        <color theme="1"/>
        <rFont val="Calibri"/>
        <family val="2"/>
        <scheme val="minor"/>
      </rPr>
      <t xml:space="preserve"> Regar a base com a redução de morangos e decorar a gosto.</t>
    </r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</si>
  <si>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 xml:space="preserve">Começar por aquecer a água. </t>
    </r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 xml:space="preserve">Lavar as folhas de limonete e hortelã. </t>
    </r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Adicionar as folhas à água fervente. </t>
    </r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>Retirar do lume e deixar arrefecer.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</si>
  <si>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Num tacho com água ferver, colocar os aromáticos (cascas cebola, cenoura, alho francês, nabo e abóbora) e deixar apurar.</t>
    </r>
    <r>
      <rPr>
        <b/>
        <sz val="11"/>
        <color theme="1"/>
        <rFont val="Calibri"/>
        <family val="2"/>
        <scheme val="minor"/>
      </rPr>
      <t xml:space="preserve"> 2</t>
    </r>
    <r>
      <rPr>
        <sz val="11"/>
        <color theme="1"/>
        <rFont val="Calibri"/>
        <family val="2"/>
        <scheme val="minor"/>
      </rPr>
      <t>. Numa panela, cozer o polvo no caldo previamente feito.</t>
    </r>
    <r>
      <rPr>
        <b/>
        <sz val="11"/>
        <color theme="1"/>
        <rFont val="Calibri"/>
        <family val="2"/>
        <scheme val="minor"/>
      </rPr>
      <t xml:space="preserve"> 3</t>
    </r>
    <r>
      <rPr>
        <sz val="11"/>
        <color theme="1"/>
        <rFont val="Calibri"/>
        <family val="2"/>
        <scheme val="minor"/>
      </rPr>
      <t>. Lavar a batata doce e cozê-la na água de cozedura do polvo, juntamente com o grão de bico. Ralar a batata doce e armazenar o grão.</t>
    </r>
    <r>
      <rPr>
        <b/>
        <sz val="11"/>
        <color theme="1"/>
        <rFont val="Calibri"/>
        <family val="2"/>
        <scheme val="minor"/>
      </rPr>
      <t xml:space="preserve"> 4</t>
    </r>
    <r>
      <rPr>
        <sz val="11"/>
        <color theme="1"/>
        <rFont val="Calibri"/>
        <family val="2"/>
        <scheme val="minor"/>
      </rPr>
      <t xml:space="preserve">. Lavar, descascar e cortar em juliana a cenoura, o nabo e o alho francês. </t>
    </r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Num tacho, com a água de cozedura do polvo, bringir a cenoura, o nabo e o alho francês e a couve durante 3 minutos. </t>
    </r>
    <r>
      <rPr>
        <b/>
        <sz val="11"/>
        <color theme="1"/>
        <rFont val="Calibri"/>
        <family val="2"/>
        <scheme val="minor"/>
      </rPr>
      <t xml:space="preserve">6. </t>
    </r>
    <r>
      <rPr>
        <sz val="11"/>
        <color theme="1"/>
        <rFont val="Calibri"/>
        <family val="2"/>
        <scheme val="minor"/>
      </rPr>
      <t xml:space="preserve">Misturar a batata doce, os legumes, o sal e um fio de azeite. </t>
    </r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>Dispor a folha de couve numa tira de película aderente e rechear com o preparado anterior. Enrolar na película aderente e levar ao frigorífico durante 10 minutos. (PALITO) Num tacho com água a ferver, mergulhar durante 5 minutos.</t>
    </r>
    <r>
      <rPr>
        <b/>
        <sz val="11"/>
        <color theme="1"/>
        <rFont val="Calibri"/>
        <family val="2"/>
        <scheme val="minor"/>
      </rPr>
      <t xml:space="preserve"> 8.</t>
    </r>
    <r>
      <rPr>
        <sz val="11"/>
        <color theme="1"/>
        <rFont val="Calibri"/>
        <family val="2"/>
        <scheme val="minor"/>
      </rPr>
      <t xml:space="preserve"> Descascar a cebola e cortá-la ao meio. </t>
    </r>
    <r>
      <rPr>
        <b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. Numa frigideira, grelhá-la a seco. </t>
    </r>
    <r>
      <rPr>
        <b/>
        <sz val="11"/>
        <color theme="1"/>
        <rFont val="Calibri"/>
        <family val="2"/>
        <scheme val="minor"/>
      </rPr>
      <t xml:space="preserve">10. </t>
    </r>
    <r>
      <rPr>
        <sz val="11"/>
        <color theme="1"/>
        <rFont val="Calibri"/>
        <family val="2"/>
        <scheme val="minor"/>
      </rPr>
      <t xml:space="preserve">Triturar, com auxílio da varinha mágica, o grão de bico misturado com leite. </t>
    </r>
    <r>
      <rPr>
        <b/>
        <sz val="11"/>
        <color theme="1"/>
        <rFont val="Calibri"/>
        <family val="2"/>
        <scheme val="minor"/>
      </rPr>
      <t xml:space="preserve">11. </t>
    </r>
    <r>
      <rPr>
        <sz val="11"/>
        <color theme="1"/>
        <rFont val="Calibri"/>
        <family val="2"/>
        <scheme val="minor"/>
      </rPr>
      <t>Empratar.</t>
    </r>
  </si>
  <si>
    <t>Eco - Ementas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</si>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</sst>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0.000"/>
    <numFmt numFmtId="165" formatCode="0.0"/>
    <numFmt numFmtId="166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0" fillId="0" borderId="0" xfId="0" applyFont="1"/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8" fontId="0" fillId="0" borderId="8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8" fontId="0" fillId="0" borderId="1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8" xfId="0" applyFont="1" applyBorder="1" applyAlignment="1">
      <alignment horizontal="center" wrapText="1"/>
    </xf>
    <xf numFmtId="8" fontId="0" fillId="0" borderId="8" xfId="0" applyNumberFormat="1" applyFont="1" applyBorder="1" applyAlignment="1">
      <alignment horizontal="center" wrapText="1"/>
    </xf>
    <xf numFmtId="165" fontId="0" fillId="0" borderId="14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166" fontId="0" fillId="0" borderId="29" xfId="0" applyNumberFormat="1" applyFont="1" applyBorder="1" applyAlignment="1">
      <alignment horizontal="right"/>
    </xf>
    <xf numFmtId="165" fontId="0" fillId="0" borderId="0" xfId="0" applyNumberFormat="1" applyFont="1"/>
    <xf numFmtId="165" fontId="0" fillId="0" borderId="7" xfId="0" applyNumberFormat="1" applyFont="1" applyBorder="1"/>
    <xf numFmtId="165" fontId="0" fillId="0" borderId="26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65" fontId="0" fillId="0" borderId="30" xfId="0" applyNumberFormat="1" applyFont="1" applyBorder="1" applyAlignment="1">
      <alignment horizontal="center" vertical="center"/>
    </xf>
    <xf numFmtId="165" fontId="0" fillId="0" borderId="31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2" fontId="0" fillId="4" borderId="8" xfId="0" applyNumberFormat="1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2" fontId="0" fillId="4" borderId="15" xfId="0" applyNumberFormat="1" applyFont="1" applyFill="1" applyBorder="1" applyAlignment="1">
      <alignment horizontal="center" vertical="center" wrapText="1"/>
    </xf>
    <xf numFmtId="2" fontId="0" fillId="4" borderId="13" xfId="0" applyNumberFormat="1" applyFont="1" applyFill="1" applyBorder="1" applyAlignment="1">
      <alignment horizontal="center" vertical="center" wrapText="1"/>
    </xf>
    <xf numFmtId="2" fontId="0" fillId="4" borderId="16" xfId="0" applyNumberFormat="1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8" fontId="0" fillId="0" borderId="36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5" fontId="0" fillId="0" borderId="26" xfId="0" applyNumberFormat="1" applyFont="1" applyBorder="1" applyAlignment="1">
      <alignment horizontal="center" vertical="center"/>
    </xf>
    <xf numFmtId="165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" borderId="32" xfId="0" applyFont="1" applyFill="1" applyBorder="1" applyAlignment="1">
      <alignment horizontal="center" wrapText="1"/>
    </xf>
    <xf numFmtId="0" fontId="2" fillId="3" borderId="33" xfId="0" applyFont="1" applyFill="1" applyBorder="1" applyAlignment="1">
      <alignment horizontal="center" wrapText="1"/>
    </xf>
    <xf numFmtId="0" fontId="2" fillId="3" borderId="3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33BE5-07E9-4AAC-B891-0D90ECE08B17}">
  <dimension ref="A2:W95"/>
  <sheetViews>
    <sheetView tabSelected="1" zoomScale="40" zoomScaleNormal="40" workbookViewId="0">
      <selection activeCell="B74" sqref="B74:M85"/>
    </sheetView>
  </sheetViews>
  <sheetFormatPr defaultRowHeight="15" x14ac:dyDescent="0.25"/>
  <cols>
    <col min="2" max="2" width="22.85546875" bestFit="1" customWidth="1"/>
    <col min="3" max="3" width="13.5703125" bestFit="1" customWidth="1"/>
    <col min="4" max="4" width="14" bestFit="1" customWidth="1"/>
    <col min="5" max="5" width="15.42578125" bestFit="1" customWidth="1"/>
    <col min="6" max="6" width="12.140625" bestFit="1" customWidth="1"/>
    <col min="7" max="7" width="11.140625" customWidth="1"/>
    <col min="8" max="8" width="11.5703125" customWidth="1"/>
    <col min="10" max="10" width="8.85546875" customWidth="1"/>
    <col min="12" max="12" width="10.42578125" bestFit="1" customWidth="1"/>
  </cols>
  <sheetData>
    <row r="2" spans="1:16" ht="26.25" x14ac:dyDescent="0.4">
      <c r="B2" s="76" t="s">
        <v>58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4" spans="1:16" ht="15.75" thickBot="1" x14ac:dyDescent="0.3"/>
    <row r="5" spans="1:16" ht="18.75" x14ac:dyDescent="0.25">
      <c r="A5" s="3"/>
      <c r="B5" s="46" t="s">
        <v>46</v>
      </c>
      <c r="C5" s="47"/>
      <c r="D5" s="47"/>
      <c r="E5" s="47"/>
      <c r="F5" s="47"/>
      <c r="G5" s="47"/>
      <c r="H5" s="47"/>
      <c r="I5" s="47"/>
      <c r="J5" s="47"/>
      <c r="K5" s="47"/>
      <c r="L5" s="48"/>
      <c r="M5" s="3"/>
    </row>
    <row r="6" spans="1:16" x14ac:dyDescent="0.25">
      <c r="A6" s="3"/>
      <c r="B6" s="49" t="s">
        <v>0</v>
      </c>
      <c r="C6" s="51" t="s">
        <v>1</v>
      </c>
      <c r="D6" s="51" t="s">
        <v>2</v>
      </c>
      <c r="E6" s="51" t="s">
        <v>3</v>
      </c>
      <c r="F6" s="53" t="s">
        <v>4</v>
      </c>
      <c r="G6" s="53"/>
      <c r="H6" s="53"/>
      <c r="I6" s="53"/>
      <c r="J6" s="53"/>
      <c r="K6" s="53"/>
      <c r="L6" s="54" t="s">
        <v>5</v>
      </c>
      <c r="M6" s="3"/>
    </row>
    <row r="7" spans="1:16" x14ac:dyDescent="0.25">
      <c r="A7" s="3"/>
      <c r="B7" s="49"/>
      <c r="C7" s="51"/>
      <c r="D7" s="51"/>
      <c r="E7" s="51"/>
      <c r="F7" s="51" t="s">
        <v>6</v>
      </c>
      <c r="G7" s="51" t="s">
        <v>7</v>
      </c>
      <c r="H7" s="51" t="s">
        <v>8</v>
      </c>
      <c r="I7" s="51"/>
      <c r="J7" s="51" t="s">
        <v>9</v>
      </c>
      <c r="K7" s="51" t="s">
        <v>10</v>
      </c>
      <c r="L7" s="54"/>
      <c r="M7" s="3"/>
      <c r="P7" t="s">
        <v>59</v>
      </c>
    </row>
    <row r="8" spans="1:16" ht="15.75" thickBot="1" x14ac:dyDescent="0.3">
      <c r="A8" s="3"/>
      <c r="B8" s="50"/>
      <c r="C8" s="52"/>
      <c r="D8" s="52"/>
      <c r="E8" s="52"/>
      <c r="F8" s="52"/>
      <c r="G8" s="52"/>
      <c r="H8" s="9" t="s">
        <v>11</v>
      </c>
      <c r="I8" s="9" t="s">
        <v>12</v>
      </c>
      <c r="J8" s="52"/>
      <c r="K8" s="52"/>
      <c r="L8" s="55"/>
      <c r="M8" s="3"/>
    </row>
    <row r="9" spans="1:16" x14ac:dyDescent="0.25">
      <c r="A9" s="3"/>
      <c r="B9" s="42" t="s">
        <v>13</v>
      </c>
      <c r="C9" s="43">
        <v>130</v>
      </c>
      <c r="D9" s="43">
        <v>85</v>
      </c>
      <c r="E9" s="44">
        <v>1.39</v>
      </c>
      <c r="F9" s="43">
        <v>0</v>
      </c>
      <c r="G9" s="43">
        <v>1</v>
      </c>
      <c r="H9" s="43">
        <v>0</v>
      </c>
      <c r="I9" s="43">
        <v>0</v>
      </c>
      <c r="J9" s="43">
        <v>1</v>
      </c>
      <c r="K9" s="43">
        <v>8</v>
      </c>
      <c r="L9" s="45">
        <v>0.12</v>
      </c>
      <c r="M9" s="3"/>
    </row>
    <row r="10" spans="1:16" x14ac:dyDescent="0.25">
      <c r="A10" s="3"/>
      <c r="B10" s="5" t="s">
        <v>14</v>
      </c>
      <c r="C10" s="4">
        <v>50</v>
      </c>
      <c r="D10" s="4">
        <v>44</v>
      </c>
      <c r="E10" s="6">
        <v>0.95</v>
      </c>
      <c r="F10" s="4">
        <v>1</v>
      </c>
      <c r="G10" s="4">
        <v>8</v>
      </c>
      <c r="H10" s="4">
        <v>0</v>
      </c>
      <c r="I10" s="4">
        <v>0</v>
      </c>
      <c r="J10" s="4">
        <v>1</v>
      </c>
      <c r="K10" s="4">
        <v>39</v>
      </c>
      <c r="L10" s="8">
        <f>(D10*E10)/1000</f>
        <v>4.1799999999999997E-2</v>
      </c>
      <c r="M10" s="3"/>
    </row>
    <row r="11" spans="1:16" x14ac:dyDescent="0.25">
      <c r="A11" s="3"/>
      <c r="B11" s="5" t="s">
        <v>15</v>
      </c>
      <c r="C11" s="4">
        <v>50</v>
      </c>
      <c r="D11" s="4">
        <v>45</v>
      </c>
      <c r="E11" s="6">
        <v>1.19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8</v>
      </c>
      <c r="L11" s="8">
        <f t="shared" ref="L11:L19" si="0">(D11*E11)/1000</f>
        <v>5.355E-2</v>
      </c>
      <c r="M11" s="3"/>
    </row>
    <row r="12" spans="1:16" x14ac:dyDescent="0.25">
      <c r="A12" s="3"/>
      <c r="B12" s="5" t="s">
        <v>16</v>
      </c>
      <c r="C12" s="4">
        <v>1</v>
      </c>
      <c r="D12" s="4">
        <v>1</v>
      </c>
      <c r="E12" s="6">
        <v>3.6</v>
      </c>
      <c r="F12" s="4">
        <v>0</v>
      </c>
      <c r="G12" s="4">
        <v>0</v>
      </c>
      <c r="H12" s="4">
        <v>0.1</v>
      </c>
      <c r="I12" s="4">
        <v>1</v>
      </c>
      <c r="J12" s="4">
        <v>0</v>
      </c>
      <c r="K12" s="4">
        <v>9</v>
      </c>
      <c r="L12" s="8">
        <f t="shared" si="0"/>
        <v>3.5999999999999999E-3</v>
      </c>
      <c r="M12" s="3"/>
    </row>
    <row r="13" spans="1:16" x14ac:dyDescent="0.25">
      <c r="A13" s="3"/>
      <c r="B13" s="5" t="s">
        <v>17</v>
      </c>
      <c r="C13" s="4">
        <v>0.2</v>
      </c>
      <c r="D13" s="4">
        <v>0.2</v>
      </c>
      <c r="E13" s="6">
        <v>0.19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8">
        <f t="shared" si="0"/>
        <v>3.8000000000000009E-5</v>
      </c>
      <c r="M13" s="3"/>
    </row>
    <row r="14" spans="1:16" x14ac:dyDescent="0.25">
      <c r="A14" s="3"/>
      <c r="B14" s="5" t="s">
        <v>18</v>
      </c>
      <c r="C14" s="4">
        <v>400</v>
      </c>
      <c r="D14" s="4">
        <v>400</v>
      </c>
      <c r="E14" s="6">
        <v>1.62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8">
        <f t="shared" si="0"/>
        <v>0.64800000000000002</v>
      </c>
      <c r="M14" s="3"/>
    </row>
    <row r="15" spans="1:16" ht="30" x14ac:dyDescent="0.25">
      <c r="A15" s="3"/>
      <c r="B15" s="5" t="s">
        <v>52</v>
      </c>
      <c r="C15" s="23">
        <v>5</v>
      </c>
      <c r="D15" s="23">
        <v>5</v>
      </c>
      <c r="E15" s="24">
        <v>9.9499999999999993</v>
      </c>
      <c r="F15" s="25">
        <f>D15*29/100</f>
        <v>1.45</v>
      </c>
      <c r="G15" s="26">
        <f>D15*1.7/100</f>
        <v>8.5000000000000006E-2</v>
      </c>
      <c r="H15" s="27">
        <v>1</v>
      </c>
      <c r="I15" s="27">
        <v>1</v>
      </c>
      <c r="J15" s="28">
        <v>0</v>
      </c>
      <c r="K15" s="26">
        <v>18</v>
      </c>
      <c r="L15" s="8">
        <f t="shared" si="0"/>
        <v>4.9750000000000003E-2</v>
      </c>
      <c r="M15" s="29"/>
    </row>
    <row r="16" spans="1:16" x14ac:dyDescent="0.25">
      <c r="A16" s="3"/>
      <c r="B16" s="5" t="s">
        <v>19</v>
      </c>
      <c r="C16" s="4">
        <v>2</v>
      </c>
      <c r="D16" s="4">
        <v>2</v>
      </c>
      <c r="E16" s="6">
        <v>9.9499999999999993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10</v>
      </c>
      <c r="L16" s="8">
        <f t="shared" si="0"/>
        <v>1.9899999999999998E-2</v>
      </c>
      <c r="M16" s="3"/>
    </row>
    <row r="17" spans="1:23" x14ac:dyDescent="0.25">
      <c r="A17" s="3"/>
      <c r="B17" s="5" t="s">
        <v>20</v>
      </c>
      <c r="C17" s="4">
        <v>4</v>
      </c>
      <c r="D17" s="4">
        <v>4</v>
      </c>
      <c r="E17" s="6">
        <v>4.41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5</v>
      </c>
      <c r="L17" s="8">
        <f t="shared" si="0"/>
        <v>1.7639999999999999E-2</v>
      </c>
      <c r="M17" s="3"/>
    </row>
    <row r="18" spans="1:23" x14ac:dyDescent="0.25">
      <c r="A18" s="3"/>
      <c r="B18" s="5" t="s">
        <v>38</v>
      </c>
      <c r="C18" s="4">
        <v>1</v>
      </c>
      <c r="D18" s="4">
        <v>1</v>
      </c>
      <c r="E18" s="4">
        <v>17.93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8">
        <f t="shared" si="0"/>
        <v>1.7929999999999998E-2</v>
      </c>
      <c r="M18" s="3"/>
    </row>
    <row r="19" spans="1:23" x14ac:dyDescent="0.25">
      <c r="A19" s="3"/>
      <c r="B19" s="5" t="s">
        <v>21</v>
      </c>
      <c r="C19" s="4">
        <v>2</v>
      </c>
      <c r="D19" s="4">
        <v>2</v>
      </c>
      <c r="E19" s="6">
        <v>15.6</v>
      </c>
      <c r="F19" s="4">
        <v>0</v>
      </c>
      <c r="G19" s="4">
        <v>1.6</v>
      </c>
      <c r="H19" s="4">
        <v>0</v>
      </c>
      <c r="I19" s="4">
        <v>0</v>
      </c>
      <c r="J19" s="4">
        <v>0</v>
      </c>
      <c r="K19" s="4">
        <v>6</v>
      </c>
      <c r="L19" s="8">
        <f t="shared" si="0"/>
        <v>3.1199999999999999E-2</v>
      </c>
      <c r="M19" s="3"/>
    </row>
    <row r="20" spans="1:23" x14ac:dyDescent="0.25">
      <c r="A20" s="3"/>
      <c r="B20" s="49"/>
      <c r="C20" s="51"/>
      <c r="D20" s="51"/>
      <c r="E20" s="34" t="s">
        <v>22</v>
      </c>
      <c r="F20" s="34">
        <f>SUM(F9:F19)</f>
        <v>2.4500000000000002</v>
      </c>
      <c r="G20" s="34">
        <f t="shared" ref="G20:L20" si="1">SUM(G9:G19)</f>
        <v>12.685</v>
      </c>
      <c r="H20" s="34">
        <f t="shared" si="1"/>
        <v>1.1000000000000001</v>
      </c>
      <c r="I20" s="34">
        <f t="shared" si="1"/>
        <v>3</v>
      </c>
      <c r="J20" s="34">
        <f t="shared" si="1"/>
        <v>3</v>
      </c>
      <c r="K20" s="34">
        <f t="shared" si="1"/>
        <v>103</v>
      </c>
      <c r="L20" s="35">
        <f t="shared" si="1"/>
        <v>1.0034079999999999</v>
      </c>
      <c r="M20" s="3"/>
    </row>
    <row r="21" spans="1:23" ht="15.75" thickBot="1" x14ac:dyDescent="0.3">
      <c r="A21" s="3"/>
      <c r="B21" s="50"/>
      <c r="C21" s="52"/>
      <c r="D21" s="52"/>
      <c r="E21" s="36" t="s">
        <v>23</v>
      </c>
      <c r="F21" s="36">
        <f>F20*4</f>
        <v>9.8000000000000007</v>
      </c>
      <c r="G21" s="36">
        <f t="shared" ref="G21:L21" si="2">G20*4</f>
        <v>50.74</v>
      </c>
      <c r="H21" s="36">
        <f t="shared" si="2"/>
        <v>4.4000000000000004</v>
      </c>
      <c r="I21" s="36">
        <f t="shared" si="2"/>
        <v>12</v>
      </c>
      <c r="J21" s="36">
        <f t="shared" si="2"/>
        <v>12</v>
      </c>
      <c r="K21" s="36">
        <f t="shared" si="2"/>
        <v>412</v>
      </c>
      <c r="L21" s="37">
        <f t="shared" si="2"/>
        <v>4.0136319999999994</v>
      </c>
      <c r="M21" s="3"/>
    </row>
    <row r="22" spans="1:2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3" ht="18.75" x14ac:dyDescent="0.3">
      <c r="A23" s="3"/>
      <c r="B23" s="80" t="s">
        <v>50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3"/>
    </row>
    <row r="24" spans="1:23" ht="94.5" customHeight="1" x14ac:dyDescent="0.25">
      <c r="A24" s="3"/>
      <c r="B24" s="51" t="s">
        <v>54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30"/>
      <c r="N24" s="2"/>
      <c r="O24" s="2"/>
      <c r="P24" s="2"/>
      <c r="Q24" s="2"/>
      <c r="R24" s="2"/>
      <c r="S24" s="1"/>
      <c r="T24" s="1"/>
      <c r="U24" s="1"/>
    </row>
    <row r="25" spans="1:23" ht="15" customHeight="1" x14ac:dyDescent="0.25">
      <c r="A25" s="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"/>
      <c r="O25" s="1"/>
      <c r="P25" s="1"/>
      <c r="Q25" s="1"/>
      <c r="R25" s="1"/>
      <c r="S25" s="1"/>
      <c r="T25" s="1"/>
      <c r="U25" s="1"/>
    </row>
    <row r="26" spans="1:23" x14ac:dyDescent="0.25">
      <c r="A26" s="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3" ht="15.75" thickBo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3" ht="18.75" x14ac:dyDescent="0.25">
      <c r="A29" s="3"/>
      <c r="B29" s="46" t="s">
        <v>47</v>
      </c>
      <c r="C29" s="47"/>
      <c r="D29" s="47"/>
      <c r="E29" s="47"/>
      <c r="F29" s="47"/>
      <c r="G29" s="47"/>
      <c r="H29" s="47"/>
      <c r="I29" s="47"/>
      <c r="J29" s="47"/>
      <c r="K29" s="47"/>
      <c r="L29" s="48"/>
      <c r="M29" s="3"/>
    </row>
    <row r="30" spans="1:23" x14ac:dyDescent="0.25">
      <c r="A30" s="3"/>
      <c r="B30" s="49" t="s">
        <v>0</v>
      </c>
      <c r="C30" s="51" t="s">
        <v>1</v>
      </c>
      <c r="D30" s="51" t="s">
        <v>2</v>
      </c>
      <c r="E30" s="51" t="s">
        <v>3</v>
      </c>
      <c r="F30" s="53" t="s">
        <v>4</v>
      </c>
      <c r="G30" s="53"/>
      <c r="H30" s="53"/>
      <c r="I30" s="53"/>
      <c r="J30" s="53"/>
      <c r="K30" s="53"/>
      <c r="L30" s="54" t="s">
        <v>5</v>
      </c>
      <c r="M30" s="3"/>
    </row>
    <row r="31" spans="1:23" x14ac:dyDescent="0.25">
      <c r="A31" s="3"/>
      <c r="B31" s="49"/>
      <c r="C31" s="51"/>
      <c r="D31" s="51"/>
      <c r="E31" s="51"/>
      <c r="F31" s="51" t="s">
        <v>6</v>
      </c>
      <c r="G31" s="51" t="s">
        <v>7</v>
      </c>
      <c r="H31" s="51" t="s">
        <v>8</v>
      </c>
      <c r="I31" s="51"/>
      <c r="J31" s="51" t="s">
        <v>9</v>
      </c>
      <c r="K31" s="51" t="s">
        <v>10</v>
      </c>
      <c r="L31" s="54"/>
      <c r="M31" s="3"/>
    </row>
    <row r="32" spans="1:23" x14ac:dyDescent="0.25">
      <c r="A32" s="3"/>
      <c r="B32" s="49"/>
      <c r="C32" s="51"/>
      <c r="D32" s="51"/>
      <c r="E32" s="51"/>
      <c r="F32" s="51"/>
      <c r="G32" s="51"/>
      <c r="H32" s="4" t="s">
        <v>11</v>
      </c>
      <c r="I32" s="4" t="s">
        <v>12</v>
      </c>
      <c r="J32" s="51"/>
      <c r="K32" s="51"/>
      <c r="L32" s="54"/>
      <c r="M32" s="3"/>
    </row>
    <row r="33" spans="1:13" x14ac:dyDescent="0.25">
      <c r="A33" s="3"/>
      <c r="B33" s="5" t="s">
        <v>24</v>
      </c>
      <c r="C33" s="4">
        <v>135</v>
      </c>
      <c r="D33" s="4">
        <v>100</v>
      </c>
      <c r="E33" s="6">
        <v>10.99</v>
      </c>
      <c r="F33" s="4">
        <v>16</v>
      </c>
      <c r="G33" s="4">
        <v>0</v>
      </c>
      <c r="H33" s="4">
        <v>0</v>
      </c>
      <c r="I33" s="4">
        <v>1</v>
      </c>
      <c r="J33" s="4">
        <v>0</v>
      </c>
      <c r="K33" s="4">
        <v>73</v>
      </c>
      <c r="L33" s="8">
        <f>(D33*E33)/1000</f>
        <v>1.099</v>
      </c>
      <c r="M33" s="3"/>
    </row>
    <row r="34" spans="1:13" x14ac:dyDescent="0.25">
      <c r="A34" s="3"/>
      <c r="B34" s="5" t="s">
        <v>25</v>
      </c>
      <c r="C34" s="4">
        <v>140</v>
      </c>
      <c r="D34" s="4">
        <v>108</v>
      </c>
      <c r="E34" s="6">
        <v>1.89</v>
      </c>
      <c r="F34" s="4">
        <v>1</v>
      </c>
      <c r="G34" s="4">
        <v>31</v>
      </c>
      <c r="H34" s="4">
        <v>0</v>
      </c>
      <c r="I34" s="4">
        <v>0</v>
      </c>
      <c r="J34" s="4">
        <v>3</v>
      </c>
      <c r="K34" s="4">
        <v>128</v>
      </c>
      <c r="L34" s="8">
        <f t="shared" ref="L34:L42" si="3">(D34*E34)/1000</f>
        <v>0.20411999999999997</v>
      </c>
      <c r="M34" s="3"/>
    </row>
    <row r="35" spans="1:13" x14ac:dyDescent="0.25">
      <c r="A35" s="3"/>
      <c r="B35" s="5" t="s">
        <v>26</v>
      </c>
      <c r="C35" s="4">
        <v>150</v>
      </c>
      <c r="D35" s="4">
        <v>84</v>
      </c>
      <c r="E35" s="6">
        <v>1.89</v>
      </c>
      <c r="F35" s="4">
        <v>2</v>
      </c>
      <c r="G35" s="4">
        <v>2</v>
      </c>
      <c r="H35" s="4">
        <v>0</v>
      </c>
      <c r="I35" s="4">
        <v>0</v>
      </c>
      <c r="J35" s="4">
        <v>2</v>
      </c>
      <c r="K35" s="4">
        <v>17</v>
      </c>
      <c r="L35" s="8">
        <f t="shared" si="3"/>
        <v>0.15875999999999998</v>
      </c>
      <c r="M35" s="3"/>
    </row>
    <row r="36" spans="1:13" x14ac:dyDescent="0.25">
      <c r="A36" s="3"/>
      <c r="B36" s="5" t="s">
        <v>27</v>
      </c>
      <c r="C36" s="4">
        <v>80</v>
      </c>
      <c r="D36" s="4">
        <v>66</v>
      </c>
      <c r="E36" s="6">
        <v>0.75</v>
      </c>
      <c r="F36" s="4">
        <v>0</v>
      </c>
      <c r="G36" s="4">
        <v>3</v>
      </c>
      <c r="H36" s="4">
        <v>0</v>
      </c>
      <c r="I36" s="4">
        <v>0</v>
      </c>
      <c r="J36" s="4">
        <v>2</v>
      </c>
      <c r="K36" s="4">
        <v>13</v>
      </c>
      <c r="L36" s="8">
        <f t="shared" si="3"/>
        <v>4.9500000000000002E-2</v>
      </c>
      <c r="M36" s="3"/>
    </row>
    <row r="37" spans="1:13" x14ac:dyDescent="0.25">
      <c r="A37" s="3"/>
      <c r="B37" s="5" t="s">
        <v>28</v>
      </c>
      <c r="C37" s="4">
        <v>80</v>
      </c>
      <c r="D37" s="4">
        <v>41</v>
      </c>
      <c r="E37" s="6">
        <v>1.79</v>
      </c>
      <c r="F37" s="4">
        <v>0</v>
      </c>
      <c r="G37" s="4">
        <v>1</v>
      </c>
      <c r="H37" s="4">
        <v>0</v>
      </c>
      <c r="I37" s="4">
        <v>0</v>
      </c>
      <c r="J37" s="4">
        <v>1</v>
      </c>
      <c r="K37" s="4">
        <v>7</v>
      </c>
      <c r="L37" s="8">
        <f t="shared" si="3"/>
        <v>7.3389999999999997E-2</v>
      </c>
      <c r="M37" s="3"/>
    </row>
    <row r="38" spans="1:13" x14ac:dyDescent="0.25">
      <c r="A38" s="3"/>
      <c r="B38" s="5" t="s">
        <v>29</v>
      </c>
      <c r="C38" s="4">
        <v>50</v>
      </c>
      <c r="D38" s="4">
        <v>50</v>
      </c>
      <c r="E38" s="6">
        <v>1.89</v>
      </c>
      <c r="F38" s="4">
        <v>10</v>
      </c>
      <c r="G38" s="4">
        <v>26</v>
      </c>
      <c r="H38" s="4">
        <v>0</v>
      </c>
      <c r="I38" s="4">
        <v>3</v>
      </c>
      <c r="J38" s="4">
        <v>7</v>
      </c>
      <c r="K38" s="4">
        <v>166</v>
      </c>
      <c r="L38" s="8">
        <f t="shared" si="3"/>
        <v>9.4500000000000001E-2</v>
      </c>
      <c r="M38" s="3"/>
    </row>
    <row r="39" spans="1:13" x14ac:dyDescent="0.25">
      <c r="A39" s="3"/>
      <c r="B39" s="5" t="s">
        <v>30</v>
      </c>
      <c r="C39" s="4">
        <v>10</v>
      </c>
      <c r="D39" s="4">
        <v>10</v>
      </c>
      <c r="E39" s="6">
        <v>0.48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3</v>
      </c>
      <c r="L39" s="8">
        <f t="shared" si="3"/>
        <v>4.7999999999999996E-3</v>
      </c>
      <c r="M39" s="3"/>
    </row>
    <row r="40" spans="1:13" x14ac:dyDescent="0.25">
      <c r="A40" s="3"/>
      <c r="B40" s="5" t="s">
        <v>39</v>
      </c>
      <c r="C40" s="4">
        <v>110</v>
      </c>
      <c r="D40" s="4">
        <v>87</v>
      </c>
      <c r="E40" s="6">
        <v>0.99</v>
      </c>
      <c r="F40" s="4">
        <v>2</v>
      </c>
      <c r="G40" s="4">
        <v>3</v>
      </c>
      <c r="H40" s="4">
        <v>0</v>
      </c>
      <c r="I40" s="4">
        <v>0</v>
      </c>
      <c r="J40" s="4">
        <v>2</v>
      </c>
      <c r="K40" s="4">
        <v>22</v>
      </c>
      <c r="L40" s="8">
        <f t="shared" si="3"/>
        <v>8.6129999999999998E-2</v>
      </c>
      <c r="M40" s="3"/>
    </row>
    <row r="41" spans="1:13" x14ac:dyDescent="0.25">
      <c r="A41" s="3"/>
      <c r="B41" s="5" t="s">
        <v>16</v>
      </c>
      <c r="C41" s="4">
        <v>6</v>
      </c>
      <c r="D41" s="4">
        <v>6</v>
      </c>
      <c r="E41" s="4">
        <v>3.6</v>
      </c>
      <c r="F41" s="4">
        <v>0</v>
      </c>
      <c r="G41" s="4">
        <v>0</v>
      </c>
      <c r="H41" s="4">
        <v>0.9</v>
      </c>
      <c r="I41" s="4">
        <v>6</v>
      </c>
      <c r="J41" s="4">
        <v>0</v>
      </c>
      <c r="K41" s="4">
        <v>0</v>
      </c>
      <c r="L41" s="8">
        <f t="shared" si="3"/>
        <v>2.1600000000000001E-2</v>
      </c>
      <c r="M41" s="3"/>
    </row>
    <row r="42" spans="1:13" x14ac:dyDescent="0.25">
      <c r="A42" s="3"/>
      <c r="B42" s="5" t="s">
        <v>17</v>
      </c>
      <c r="C42" s="4">
        <v>0.2</v>
      </c>
      <c r="D42" s="4">
        <v>0.2</v>
      </c>
      <c r="E42" s="4">
        <v>0.19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8">
        <f t="shared" si="3"/>
        <v>3.8000000000000009E-5</v>
      </c>
      <c r="M42" s="3"/>
    </row>
    <row r="43" spans="1:13" x14ac:dyDescent="0.25">
      <c r="A43" s="3"/>
      <c r="B43" s="49"/>
      <c r="C43" s="51"/>
      <c r="D43" s="51"/>
      <c r="E43" s="34" t="s">
        <v>22</v>
      </c>
      <c r="F43" s="34">
        <f>SUM(F33:F42)</f>
        <v>31</v>
      </c>
      <c r="G43" s="34">
        <f t="shared" ref="G43:L43" si="4">SUM(G33:G42)</f>
        <v>66</v>
      </c>
      <c r="H43" s="34">
        <f t="shared" si="4"/>
        <v>0.9</v>
      </c>
      <c r="I43" s="34">
        <f t="shared" si="4"/>
        <v>10</v>
      </c>
      <c r="J43" s="34">
        <f t="shared" si="4"/>
        <v>17</v>
      </c>
      <c r="K43" s="34">
        <f t="shared" si="4"/>
        <v>429</v>
      </c>
      <c r="L43" s="38">
        <f t="shared" si="4"/>
        <v>1.791838</v>
      </c>
      <c r="M43" s="3"/>
    </row>
    <row r="44" spans="1:13" ht="15.75" thickBot="1" x14ac:dyDescent="0.3">
      <c r="A44" s="3"/>
      <c r="B44" s="50"/>
      <c r="C44" s="52"/>
      <c r="D44" s="52"/>
      <c r="E44" s="36" t="s">
        <v>23</v>
      </c>
      <c r="F44" s="36">
        <f>F43*4</f>
        <v>124</v>
      </c>
      <c r="G44" s="36">
        <f t="shared" ref="G44:L44" si="5">G43*4</f>
        <v>264</v>
      </c>
      <c r="H44" s="36">
        <f t="shared" si="5"/>
        <v>3.6</v>
      </c>
      <c r="I44" s="36">
        <f t="shared" si="5"/>
        <v>40</v>
      </c>
      <c r="J44" s="36">
        <f t="shared" si="5"/>
        <v>68</v>
      </c>
      <c r="K44" s="36">
        <f t="shared" si="5"/>
        <v>1716</v>
      </c>
      <c r="L44" s="39">
        <f t="shared" si="5"/>
        <v>7.1673520000000002</v>
      </c>
      <c r="M44" s="3"/>
    </row>
    <row r="45" spans="1:1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8.75" x14ac:dyDescent="0.3">
      <c r="A46" s="3"/>
      <c r="B46" s="80" t="s">
        <v>50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3"/>
    </row>
    <row r="47" spans="1:13" ht="123.75" customHeight="1" x14ac:dyDescent="0.25">
      <c r="A47" s="3"/>
      <c r="B47" s="51" t="s">
        <v>57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3"/>
    </row>
    <row r="48" spans="1:1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5.75" thickBo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8.75" x14ac:dyDescent="0.25">
      <c r="A52" s="3"/>
      <c r="B52" s="46" t="s">
        <v>31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</row>
    <row r="53" spans="1:13" x14ac:dyDescent="0.25">
      <c r="A53" s="3"/>
      <c r="B53" s="49" t="s">
        <v>0</v>
      </c>
      <c r="C53" s="51" t="s">
        <v>1</v>
      </c>
      <c r="D53" s="51" t="s">
        <v>2</v>
      </c>
      <c r="E53" s="51" t="s">
        <v>3</v>
      </c>
      <c r="F53" s="53" t="s">
        <v>4</v>
      </c>
      <c r="G53" s="53"/>
      <c r="H53" s="53"/>
      <c r="I53" s="53"/>
      <c r="J53" s="53"/>
      <c r="K53" s="53"/>
      <c r="L53" s="53"/>
      <c r="M53" s="54" t="s">
        <v>5</v>
      </c>
    </row>
    <row r="54" spans="1:13" x14ac:dyDescent="0.25">
      <c r="A54" s="3"/>
      <c r="B54" s="49"/>
      <c r="C54" s="51"/>
      <c r="D54" s="51"/>
      <c r="E54" s="51"/>
      <c r="F54" s="51" t="s">
        <v>6</v>
      </c>
      <c r="G54" s="51" t="s">
        <v>7</v>
      </c>
      <c r="H54" s="51"/>
      <c r="I54" s="51" t="s">
        <v>8</v>
      </c>
      <c r="J54" s="51"/>
      <c r="K54" s="51" t="s">
        <v>9</v>
      </c>
      <c r="L54" s="51" t="s">
        <v>10</v>
      </c>
      <c r="M54" s="54"/>
    </row>
    <row r="55" spans="1:13" ht="30" x14ac:dyDescent="0.25">
      <c r="A55" s="3"/>
      <c r="B55" s="49"/>
      <c r="C55" s="51"/>
      <c r="D55" s="51"/>
      <c r="E55" s="51"/>
      <c r="F55" s="51"/>
      <c r="G55" s="4" t="s">
        <v>32</v>
      </c>
      <c r="H55" s="4" t="s">
        <v>12</v>
      </c>
      <c r="I55" s="4" t="s">
        <v>11</v>
      </c>
      <c r="J55" s="4" t="s">
        <v>12</v>
      </c>
      <c r="K55" s="51"/>
      <c r="L55" s="51"/>
      <c r="M55" s="54"/>
    </row>
    <row r="56" spans="1:13" x14ac:dyDescent="0.25">
      <c r="A56" s="3"/>
      <c r="B56" s="5" t="s">
        <v>33</v>
      </c>
      <c r="C56" s="4">
        <v>10</v>
      </c>
      <c r="D56" s="4">
        <v>10</v>
      </c>
      <c r="E56" s="6">
        <v>2.38</v>
      </c>
      <c r="F56" s="4">
        <v>2</v>
      </c>
      <c r="G56" s="4">
        <v>1</v>
      </c>
      <c r="H56" s="4">
        <v>6</v>
      </c>
      <c r="I56" s="4">
        <v>0</v>
      </c>
      <c r="J56" s="4">
        <v>1</v>
      </c>
      <c r="K56" s="4">
        <v>1</v>
      </c>
      <c r="L56" s="4">
        <v>36</v>
      </c>
      <c r="M56" s="8">
        <f>(E56*D56)/1000</f>
        <v>2.3799999999999998E-2</v>
      </c>
    </row>
    <row r="57" spans="1:13" x14ac:dyDescent="0.25">
      <c r="A57" s="3"/>
      <c r="B57" s="5" t="s">
        <v>34</v>
      </c>
      <c r="C57" s="4">
        <v>5</v>
      </c>
      <c r="D57" s="4">
        <v>5</v>
      </c>
      <c r="E57" s="6">
        <v>12.95</v>
      </c>
      <c r="F57" s="4">
        <v>1</v>
      </c>
      <c r="G57" s="4">
        <v>0</v>
      </c>
      <c r="H57" s="4">
        <v>0</v>
      </c>
      <c r="I57" s="4">
        <v>0</v>
      </c>
      <c r="J57" s="4">
        <v>3</v>
      </c>
      <c r="K57" s="4">
        <v>0</v>
      </c>
      <c r="L57" s="4">
        <v>34</v>
      </c>
      <c r="M57" s="8">
        <f t="shared" ref="M57:M64" si="6">(E57*D57)/1000</f>
        <v>6.4750000000000002E-2</v>
      </c>
    </row>
    <row r="58" spans="1:13" x14ac:dyDescent="0.25">
      <c r="A58" s="3"/>
      <c r="B58" s="5" t="s">
        <v>21</v>
      </c>
      <c r="C58" s="4">
        <v>4</v>
      </c>
      <c r="D58" s="4">
        <v>4</v>
      </c>
      <c r="E58" s="6">
        <v>15.6</v>
      </c>
      <c r="F58" s="4">
        <v>0</v>
      </c>
      <c r="G58" s="4">
        <v>3.3</v>
      </c>
      <c r="H58" s="4">
        <v>3.1</v>
      </c>
      <c r="I58" s="4">
        <v>0</v>
      </c>
      <c r="J58" s="4">
        <v>0</v>
      </c>
      <c r="K58" s="4">
        <v>0</v>
      </c>
      <c r="L58" s="4">
        <v>12.4</v>
      </c>
      <c r="M58" s="8">
        <f t="shared" si="6"/>
        <v>6.2399999999999997E-2</v>
      </c>
    </row>
    <row r="59" spans="1:13" ht="15" customHeight="1" x14ac:dyDescent="0.25">
      <c r="A59" s="3"/>
      <c r="B59" s="5" t="s">
        <v>40</v>
      </c>
      <c r="C59" s="11">
        <v>200</v>
      </c>
      <c r="D59" s="11">
        <v>200</v>
      </c>
      <c r="E59" s="12">
        <v>1.37</v>
      </c>
      <c r="F59" s="11">
        <v>8</v>
      </c>
      <c r="G59" s="11">
        <v>7.6</v>
      </c>
      <c r="H59" s="11">
        <v>8.6</v>
      </c>
      <c r="I59" s="11">
        <v>0.2</v>
      </c>
      <c r="J59" s="11">
        <v>0.2</v>
      </c>
      <c r="K59" s="11">
        <v>0</v>
      </c>
      <c r="L59" s="11">
        <v>68</v>
      </c>
      <c r="M59" s="8">
        <f t="shared" si="6"/>
        <v>0.27400000000000002</v>
      </c>
    </row>
    <row r="60" spans="1:13" ht="30" x14ac:dyDescent="0.25">
      <c r="A60" s="3"/>
      <c r="B60" s="5" t="s">
        <v>52</v>
      </c>
      <c r="C60" s="4">
        <v>25</v>
      </c>
      <c r="D60" s="4">
        <v>25</v>
      </c>
      <c r="E60" s="6">
        <v>9.9499999999999993</v>
      </c>
      <c r="F60" s="4">
        <v>8</v>
      </c>
      <c r="G60" s="4">
        <v>0</v>
      </c>
      <c r="H60" s="4">
        <v>1</v>
      </c>
      <c r="I60" s="4">
        <v>4</v>
      </c>
      <c r="J60" s="4">
        <v>6</v>
      </c>
      <c r="K60" s="4">
        <v>0</v>
      </c>
      <c r="L60" s="4">
        <v>90</v>
      </c>
      <c r="M60" s="8">
        <f t="shared" si="6"/>
        <v>0.24874999999999997</v>
      </c>
    </row>
    <row r="61" spans="1:13" x14ac:dyDescent="0.25">
      <c r="A61" s="3"/>
      <c r="B61" s="5" t="s">
        <v>35</v>
      </c>
      <c r="C61" s="4">
        <v>3</v>
      </c>
      <c r="D61" s="4">
        <v>3</v>
      </c>
      <c r="E61" s="4">
        <v>71.11</v>
      </c>
      <c r="F61" s="4">
        <v>2.6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8">
        <f t="shared" si="6"/>
        <v>0.21332999999999999</v>
      </c>
    </row>
    <row r="62" spans="1:13" x14ac:dyDescent="0.25">
      <c r="A62" s="3"/>
      <c r="B62" s="5" t="s">
        <v>36</v>
      </c>
      <c r="C62" s="4">
        <v>10</v>
      </c>
      <c r="D62" s="4">
        <v>10</v>
      </c>
      <c r="E62" s="6">
        <v>1.99</v>
      </c>
      <c r="F62" s="4">
        <v>0.4</v>
      </c>
      <c r="G62" s="4">
        <v>0.3</v>
      </c>
      <c r="H62" s="4">
        <v>0.7</v>
      </c>
      <c r="I62" s="4">
        <v>0</v>
      </c>
      <c r="J62" s="4">
        <v>0</v>
      </c>
      <c r="K62" s="4">
        <v>0</v>
      </c>
      <c r="L62" s="4">
        <v>9</v>
      </c>
      <c r="M62" s="8">
        <f t="shared" si="6"/>
        <v>1.9899999999999998E-2</v>
      </c>
    </row>
    <row r="63" spans="1:13" x14ac:dyDescent="0.25">
      <c r="A63" s="3"/>
      <c r="B63" s="5" t="s">
        <v>37</v>
      </c>
      <c r="C63" s="4">
        <v>52</v>
      </c>
      <c r="D63" s="4">
        <v>50</v>
      </c>
      <c r="E63" s="6">
        <v>3.98</v>
      </c>
      <c r="F63" s="4">
        <v>0</v>
      </c>
      <c r="G63" s="4">
        <v>3</v>
      </c>
      <c r="H63" s="4">
        <v>3</v>
      </c>
      <c r="I63" s="4">
        <v>0</v>
      </c>
      <c r="J63" s="4">
        <v>0</v>
      </c>
      <c r="K63" s="4">
        <v>1</v>
      </c>
      <c r="L63" s="4">
        <v>14</v>
      </c>
      <c r="M63" s="8">
        <f t="shared" si="6"/>
        <v>0.19900000000000001</v>
      </c>
    </row>
    <row r="64" spans="1:13" x14ac:dyDescent="0.25">
      <c r="A64" s="3"/>
      <c r="B64" s="5" t="s">
        <v>51</v>
      </c>
      <c r="C64" s="4">
        <v>1</v>
      </c>
      <c r="D64" s="4">
        <v>1</v>
      </c>
      <c r="E64" s="6">
        <v>17.98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8">
        <f t="shared" si="6"/>
        <v>1.7979999999999999E-2</v>
      </c>
    </row>
    <row r="65" spans="1:13" x14ac:dyDescent="0.25">
      <c r="A65" s="3"/>
      <c r="B65" s="49"/>
      <c r="C65" s="51"/>
      <c r="D65" s="51"/>
      <c r="E65" s="34" t="s">
        <v>22</v>
      </c>
      <c r="F65" s="34">
        <f>SUM(F56:F64)</f>
        <v>22</v>
      </c>
      <c r="G65" s="34">
        <f t="shared" ref="G65:M65" si="7">SUM(G56:G64)</f>
        <v>15.2</v>
      </c>
      <c r="H65" s="34">
        <f t="shared" si="7"/>
        <v>22.4</v>
      </c>
      <c r="I65" s="34">
        <f t="shared" si="7"/>
        <v>4.2</v>
      </c>
      <c r="J65" s="34">
        <f t="shared" si="7"/>
        <v>10.199999999999999</v>
      </c>
      <c r="K65" s="34">
        <f t="shared" si="7"/>
        <v>2</v>
      </c>
      <c r="L65" s="34">
        <f t="shared" si="7"/>
        <v>263.39999999999998</v>
      </c>
      <c r="M65" s="38">
        <f t="shared" si="7"/>
        <v>1.1239100000000002</v>
      </c>
    </row>
    <row r="66" spans="1:13" ht="15.75" thickBot="1" x14ac:dyDescent="0.3">
      <c r="A66" s="3"/>
      <c r="B66" s="50"/>
      <c r="C66" s="52"/>
      <c r="D66" s="52"/>
      <c r="E66" s="36" t="s">
        <v>23</v>
      </c>
      <c r="F66" s="36">
        <f>F65*4</f>
        <v>88</v>
      </c>
      <c r="G66" s="36">
        <f t="shared" ref="G66:M66" si="8">G65*4</f>
        <v>60.8</v>
      </c>
      <c r="H66" s="36">
        <f t="shared" si="8"/>
        <v>89.6</v>
      </c>
      <c r="I66" s="36">
        <f t="shared" si="8"/>
        <v>16.8</v>
      </c>
      <c r="J66" s="36">
        <f t="shared" si="8"/>
        <v>40.799999999999997</v>
      </c>
      <c r="K66" s="36">
        <f t="shared" si="8"/>
        <v>8</v>
      </c>
      <c r="L66" s="36">
        <f t="shared" si="8"/>
        <v>1053.5999999999999</v>
      </c>
      <c r="M66" s="39">
        <f t="shared" si="8"/>
        <v>4.4956400000000007</v>
      </c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8.75" x14ac:dyDescent="0.3">
      <c r="A68" s="3"/>
      <c r="B68" s="77" t="s">
        <v>50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9"/>
    </row>
    <row r="69" spans="1:13" ht="74.25" customHeight="1" x14ac:dyDescent="0.25">
      <c r="A69" s="3"/>
      <c r="B69" s="51" t="s">
        <v>55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.75" thickBo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8.75" x14ac:dyDescent="0.25">
      <c r="A74" s="3"/>
      <c r="B74" s="46" t="s">
        <v>53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8"/>
    </row>
    <row r="75" spans="1:13" x14ac:dyDescent="0.25">
      <c r="A75" s="3"/>
      <c r="B75" s="49" t="s">
        <v>0</v>
      </c>
      <c r="C75" s="51" t="s">
        <v>1</v>
      </c>
      <c r="D75" s="51" t="s">
        <v>2</v>
      </c>
      <c r="E75" s="51" t="s">
        <v>3</v>
      </c>
      <c r="F75" s="4"/>
      <c r="G75" s="53" t="s">
        <v>4</v>
      </c>
      <c r="H75" s="53"/>
      <c r="I75" s="53"/>
      <c r="J75" s="53"/>
      <c r="K75" s="53"/>
      <c r="L75" s="53"/>
      <c r="M75" s="54" t="s">
        <v>5</v>
      </c>
    </row>
    <row r="76" spans="1:13" x14ac:dyDescent="0.25">
      <c r="A76" s="3"/>
      <c r="B76" s="49"/>
      <c r="C76" s="51"/>
      <c r="D76" s="51"/>
      <c r="E76" s="51"/>
      <c r="F76" s="51" t="s">
        <v>6</v>
      </c>
      <c r="G76" s="51" t="s">
        <v>7</v>
      </c>
      <c r="H76" s="51"/>
      <c r="I76" s="51" t="s">
        <v>8</v>
      </c>
      <c r="J76" s="51"/>
      <c r="K76" s="51" t="s">
        <v>9</v>
      </c>
      <c r="L76" s="51" t="s">
        <v>10</v>
      </c>
      <c r="M76" s="54"/>
    </row>
    <row r="77" spans="1:13" ht="30" x14ac:dyDescent="0.25">
      <c r="A77" s="3"/>
      <c r="B77" s="49"/>
      <c r="C77" s="51"/>
      <c r="D77" s="51"/>
      <c r="E77" s="51"/>
      <c r="F77" s="51"/>
      <c r="G77" s="4" t="s">
        <v>32</v>
      </c>
      <c r="H77" s="4" t="s">
        <v>12</v>
      </c>
      <c r="I77" s="4" t="s">
        <v>11</v>
      </c>
      <c r="J77" s="4" t="s">
        <v>12</v>
      </c>
      <c r="K77" s="51"/>
      <c r="L77" s="51"/>
      <c r="M77" s="54"/>
    </row>
    <row r="78" spans="1:13" x14ac:dyDescent="0.25">
      <c r="A78" s="3"/>
      <c r="B78" s="5" t="s">
        <v>18</v>
      </c>
      <c r="C78" s="4">
        <v>100</v>
      </c>
      <c r="D78" s="4">
        <v>100</v>
      </c>
      <c r="E78" s="4">
        <v>1.62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7">
        <v>0.16</v>
      </c>
    </row>
    <row r="79" spans="1:13" x14ac:dyDescent="0.25">
      <c r="A79" s="3"/>
      <c r="B79" s="5" t="s">
        <v>48</v>
      </c>
      <c r="C79" s="4">
        <v>1</v>
      </c>
      <c r="D79" s="4">
        <v>1</v>
      </c>
      <c r="E79" s="4">
        <v>37.799999999999997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7">
        <f>(D79*E79)/1000</f>
        <v>3.78E-2</v>
      </c>
    </row>
    <row r="80" spans="1:13" ht="15.75" thickBot="1" x14ac:dyDescent="0.3">
      <c r="A80" s="3"/>
      <c r="B80" s="5" t="s">
        <v>49</v>
      </c>
      <c r="C80" s="23">
        <v>1</v>
      </c>
      <c r="D80" s="23">
        <v>1</v>
      </c>
      <c r="E80" s="24">
        <v>4.99</v>
      </c>
      <c r="F80" s="25">
        <v>0</v>
      </c>
      <c r="G80" s="26">
        <v>0</v>
      </c>
      <c r="H80" s="31">
        <v>0</v>
      </c>
      <c r="I80" s="32">
        <v>0</v>
      </c>
      <c r="J80" s="26">
        <v>0</v>
      </c>
      <c r="K80" s="26">
        <v>0</v>
      </c>
      <c r="L80" s="33">
        <v>0</v>
      </c>
      <c r="M80" s="29">
        <f>D80*E80/1000</f>
        <v>4.9900000000000005E-3</v>
      </c>
    </row>
    <row r="81" spans="1:13" x14ac:dyDescent="0.25">
      <c r="A81" s="3"/>
      <c r="B81" s="81"/>
      <c r="C81" s="82"/>
      <c r="D81" s="82"/>
      <c r="E81" s="34" t="s">
        <v>22</v>
      </c>
      <c r="F81" s="34">
        <v>0.1</v>
      </c>
      <c r="G81" s="34">
        <v>1.4</v>
      </c>
      <c r="H81" s="34">
        <v>1.4</v>
      </c>
      <c r="I81" s="34">
        <v>0</v>
      </c>
      <c r="J81" s="34">
        <v>0.08</v>
      </c>
      <c r="K81" s="34">
        <v>0.71</v>
      </c>
      <c r="L81" s="34">
        <v>7.1</v>
      </c>
      <c r="M81" s="40">
        <f>SUM(M78:M80)</f>
        <v>0.20279</v>
      </c>
    </row>
    <row r="82" spans="1:13" ht="15.75" thickBot="1" x14ac:dyDescent="0.3">
      <c r="A82" s="3"/>
      <c r="B82" s="83"/>
      <c r="C82" s="84"/>
      <c r="D82" s="84"/>
      <c r="E82" s="36" t="s">
        <v>23</v>
      </c>
      <c r="F82" s="36">
        <v>0.4</v>
      </c>
      <c r="G82" s="36">
        <v>5.92</v>
      </c>
      <c r="H82" s="36">
        <v>5.96</v>
      </c>
      <c r="I82" s="36">
        <v>0</v>
      </c>
      <c r="J82" s="36">
        <v>0.32</v>
      </c>
      <c r="K82" s="36">
        <v>2.84</v>
      </c>
      <c r="L82" s="36">
        <v>28.4</v>
      </c>
      <c r="M82" s="41">
        <f>M81*4</f>
        <v>0.81115999999999999</v>
      </c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8.75" x14ac:dyDescent="0.3">
      <c r="A84" s="3"/>
      <c r="B84" s="77" t="s">
        <v>50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9"/>
    </row>
    <row r="85" spans="1:13" ht="16.5" customHeight="1" x14ac:dyDescent="0.25">
      <c r="A85" s="3"/>
      <c r="B85" s="51" t="s">
        <v>56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.75" thickBo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.75" thickBot="1" x14ac:dyDescent="0.3">
      <c r="A90" s="3"/>
      <c r="B90" s="3"/>
      <c r="C90" s="3"/>
      <c r="D90" s="3"/>
      <c r="E90" s="56" t="s">
        <v>41</v>
      </c>
      <c r="F90" s="57"/>
      <c r="G90" s="57"/>
      <c r="H90" s="57"/>
      <c r="I90" s="57"/>
      <c r="J90" s="57"/>
      <c r="K90" s="57"/>
      <c r="L90" s="58" t="s">
        <v>5</v>
      </c>
      <c r="M90" s="3"/>
    </row>
    <row r="91" spans="1:13" x14ac:dyDescent="0.25">
      <c r="A91" s="3"/>
      <c r="B91" s="3"/>
      <c r="C91" s="3"/>
      <c r="D91" s="3"/>
      <c r="E91" s="60" t="s">
        <v>42</v>
      </c>
      <c r="F91" s="61" t="s">
        <v>7</v>
      </c>
      <c r="G91" s="62"/>
      <c r="H91" s="61" t="s">
        <v>8</v>
      </c>
      <c r="I91" s="62"/>
      <c r="J91" s="65" t="s">
        <v>9</v>
      </c>
      <c r="K91" s="66" t="s">
        <v>10</v>
      </c>
      <c r="L91" s="59"/>
      <c r="M91" s="3"/>
    </row>
    <row r="92" spans="1:13" ht="15.75" thickBot="1" x14ac:dyDescent="0.3">
      <c r="A92" s="3"/>
      <c r="B92" s="3"/>
      <c r="C92" s="3"/>
      <c r="D92" s="3"/>
      <c r="E92" s="60"/>
      <c r="F92" s="63"/>
      <c r="G92" s="64"/>
      <c r="H92" s="63"/>
      <c r="I92" s="64"/>
      <c r="J92" s="65"/>
      <c r="K92" s="66"/>
      <c r="L92" s="59"/>
      <c r="M92" s="3"/>
    </row>
    <row r="93" spans="1:13" ht="15.75" thickBot="1" x14ac:dyDescent="0.3">
      <c r="A93" s="3"/>
      <c r="B93" s="67" t="s">
        <v>43</v>
      </c>
      <c r="C93" s="68"/>
      <c r="D93" s="69"/>
      <c r="E93" s="13">
        <f>F81+F65+F43+F20</f>
        <v>55.550000000000004</v>
      </c>
      <c r="F93" s="70">
        <f>H81+H65+G43+G20</f>
        <v>102.485</v>
      </c>
      <c r="G93" s="71"/>
      <c r="H93" s="70">
        <f>J81+J65+I43+I20</f>
        <v>23.28</v>
      </c>
      <c r="I93" s="71"/>
      <c r="J93" s="14">
        <f>K81+K65+J43+J20</f>
        <v>22.71</v>
      </c>
      <c r="K93" s="15">
        <f>L81+L65+K43+K20</f>
        <v>802.5</v>
      </c>
      <c r="L93" s="16">
        <f>M81+M65+L43+L20</f>
        <v>4.1219459999999994</v>
      </c>
      <c r="M93" s="3"/>
    </row>
    <row r="94" spans="1:13" ht="15.75" thickBot="1" x14ac:dyDescent="0.3">
      <c r="A94" s="3"/>
      <c r="B94" s="3"/>
      <c r="C94" s="3"/>
      <c r="D94" s="3"/>
      <c r="E94" s="17"/>
      <c r="F94" s="17"/>
      <c r="G94" s="3"/>
      <c r="H94" s="17"/>
      <c r="I94" s="3"/>
      <c r="J94" s="3"/>
      <c r="K94" s="18"/>
      <c r="L94" s="3"/>
      <c r="M94" s="3"/>
    </row>
    <row r="95" spans="1:13" ht="31.5" customHeight="1" thickBot="1" x14ac:dyDescent="0.3">
      <c r="A95" s="3"/>
      <c r="B95" s="72" t="s">
        <v>44</v>
      </c>
      <c r="C95" s="73"/>
      <c r="D95" s="73"/>
      <c r="E95" s="19">
        <f>(E93*4)*100/K93</f>
        <v>27.688473520249222</v>
      </c>
      <c r="F95" s="74">
        <f>(F93*4)*100/K93</f>
        <v>51.082866043613706</v>
      </c>
      <c r="G95" s="74"/>
      <c r="H95" s="74">
        <f>(H93*9)*100/K93</f>
        <v>26.108411214953271</v>
      </c>
      <c r="I95" s="75"/>
      <c r="J95" s="20"/>
      <c r="K95" s="21">
        <f>K93*100/2380</f>
        <v>33.718487394957982</v>
      </c>
      <c r="L95" s="22" t="s">
        <v>45</v>
      </c>
      <c r="M95" s="3"/>
    </row>
  </sheetData>
  <mergeCells count="74">
    <mergeCell ref="B2:L2"/>
    <mergeCell ref="B69:M69"/>
    <mergeCell ref="B85:M85"/>
    <mergeCell ref="B84:M84"/>
    <mergeCell ref="B68:M68"/>
    <mergeCell ref="B24:L24"/>
    <mergeCell ref="B46:L46"/>
    <mergeCell ref="B47:L47"/>
    <mergeCell ref="B23:L23"/>
    <mergeCell ref="L76:L77"/>
    <mergeCell ref="B81:D82"/>
    <mergeCell ref="B75:B77"/>
    <mergeCell ref="C75:C77"/>
    <mergeCell ref="D75:D77"/>
    <mergeCell ref="E75:E77"/>
    <mergeCell ref="G75:L75"/>
    <mergeCell ref="B93:D93"/>
    <mergeCell ref="F93:G93"/>
    <mergeCell ref="H93:I93"/>
    <mergeCell ref="B95:D95"/>
    <mergeCell ref="F95:G95"/>
    <mergeCell ref="H95:I95"/>
    <mergeCell ref="E90:K90"/>
    <mergeCell ref="L90:L92"/>
    <mergeCell ref="E91:E92"/>
    <mergeCell ref="F91:G92"/>
    <mergeCell ref="H91:I92"/>
    <mergeCell ref="J91:J92"/>
    <mergeCell ref="K91:K92"/>
    <mergeCell ref="M75:M77"/>
    <mergeCell ref="F76:F77"/>
    <mergeCell ref="G76:H76"/>
    <mergeCell ref="I76:J76"/>
    <mergeCell ref="K76:K77"/>
    <mergeCell ref="B65:D66"/>
    <mergeCell ref="B74:M74"/>
    <mergeCell ref="K54:K55"/>
    <mergeCell ref="L54:L55"/>
    <mergeCell ref="B52:M52"/>
    <mergeCell ref="B53:B55"/>
    <mergeCell ref="C53:C55"/>
    <mergeCell ref="D53:D55"/>
    <mergeCell ref="E53:E55"/>
    <mergeCell ref="F53:L53"/>
    <mergeCell ref="M53:M55"/>
    <mergeCell ref="F54:F55"/>
    <mergeCell ref="G54:H54"/>
    <mergeCell ref="I54:J54"/>
    <mergeCell ref="B43:D44"/>
    <mergeCell ref="J7:J8"/>
    <mergeCell ref="K7:K8"/>
    <mergeCell ref="B20:D21"/>
    <mergeCell ref="B29:L29"/>
    <mergeCell ref="B30:B32"/>
    <mergeCell ref="C30:C32"/>
    <mergeCell ref="D30:D32"/>
    <mergeCell ref="E30:E32"/>
    <mergeCell ref="F30:K30"/>
    <mergeCell ref="L30:L32"/>
    <mergeCell ref="F31:F32"/>
    <mergeCell ref="G31:G32"/>
    <mergeCell ref="H31:I31"/>
    <mergeCell ref="J31:J32"/>
    <mergeCell ref="K31:K32"/>
    <mergeCell ref="B5:L5"/>
    <mergeCell ref="B6:B8"/>
    <mergeCell ref="C6:C8"/>
    <mergeCell ref="D6:D8"/>
    <mergeCell ref="E6:E8"/>
    <mergeCell ref="F6:K6"/>
    <mergeCell ref="L6:L8"/>
    <mergeCell ref="F7:F8"/>
    <mergeCell ref="G7:G8"/>
    <mergeCell ref="H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Beatriz</dc:creator>
  <cp:lastModifiedBy>Ana Beatriz</cp:lastModifiedBy>
  <cp:lastPrinted>2020-03-09T16:33:20Z</cp:lastPrinted>
  <dcterms:created xsi:type="dcterms:W3CDTF">2020-03-08T21:42:40Z</dcterms:created>
  <dcterms:modified xsi:type="dcterms:W3CDTF">2020-03-09T16:34:04Z</dcterms:modified>
</cp:coreProperties>
</file>