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a\Desktop\2022-23\Eco-Escolas 22-23\12-Eco-Ementas\"/>
    </mc:Choice>
  </mc:AlternateContent>
  <xr:revisionPtr revIDLastSave="0" documentId="8_{21B8690F-DC18-4D0F-B7B4-FDF1A84E10B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reme_de_lentinhas" sheetId="1" r:id="rId1"/>
    <sheet name="Rolinhos_de_Beringela" sheetId="2" r:id="rId2"/>
    <sheet name="Crumble_de_pêra_e_funcho" sheetId="3" r:id="rId3"/>
    <sheet name="Composição Nutricional" sheetId="5" r:id="rId4"/>
    <sheet name="Nomenclatura" sheetId="4" r:id="rId5"/>
  </sheets>
  <definedNames>
    <definedName name="_xlnm.Print_Area" localSheetId="0">Creme_de_lentinhas!$A$5:$N$52</definedName>
    <definedName name="_xlnm.Print_Area" localSheetId="2">Crumble_de_pêra_e_funcho!$A$5:$N$47</definedName>
    <definedName name="_xlnm.Print_Area" localSheetId="1">Rolinhos_de_Beringela!$A$5:$N$50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D23" i="3"/>
  <c r="F24" i="3" s="1"/>
  <c r="H23" i="3" s="1"/>
  <c r="L21" i="3"/>
  <c r="M21" i="3" s="1"/>
  <c r="J21" i="3"/>
  <c r="I21" i="3"/>
  <c r="L20" i="3"/>
  <c r="M20" i="3" s="1"/>
  <c r="J20" i="3"/>
  <c r="I20" i="3"/>
  <c r="I19" i="3"/>
  <c r="L19" i="3" s="1"/>
  <c r="I18" i="3"/>
  <c r="L18" i="3" s="1"/>
  <c r="I17" i="3"/>
  <c r="L17" i="3" s="1"/>
  <c r="L16" i="3"/>
  <c r="M16" i="3" s="1"/>
  <c r="J16" i="3"/>
  <c r="I16" i="3"/>
  <c r="L15" i="3"/>
  <c r="M15" i="3" s="1"/>
  <c r="J15" i="3"/>
  <c r="I15" i="3"/>
  <c r="I14" i="3"/>
  <c r="L14" i="3" s="1"/>
  <c r="I13" i="3"/>
  <c r="L13" i="3" s="1"/>
  <c r="I12" i="3"/>
  <c r="L12" i="3" s="1"/>
  <c r="I11" i="3"/>
  <c r="L11" i="3" s="1"/>
  <c r="D26" i="2"/>
  <c r="F27" i="2" s="1"/>
  <c r="H26" i="2" s="1"/>
  <c r="L24" i="2"/>
  <c r="M24" i="2" s="1"/>
  <c r="I24" i="2"/>
  <c r="M23" i="2"/>
  <c r="L23" i="2"/>
  <c r="J23" i="2"/>
  <c r="I23" i="2"/>
  <c r="L22" i="2"/>
  <c r="I22" i="2"/>
  <c r="L21" i="2"/>
  <c r="I21" i="2"/>
  <c r="L20" i="2"/>
  <c r="I20" i="2"/>
  <c r="L19" i="2"/>
  <c r="I19" i="2"/>
  <c r="L18" i="2"/>
  <c r="I18" i="2"/>
  <c r="L17" i="2"/>
  <c r="I17" i="2"/>
  <c r="L16" i="2"/>
  <c r="I16" i="2"/>
  <c r="L15" i="2"/>
  <c r="I15" i="2"/>
  <c r="L14" i="2"/>
  <c r="I14" i="2"/>
  <c r="L13" i="2"/>
  <c r="I13" i="2"/>
  <c r="L12" i="2"/>
  <c r="I12" i="2"/>
  <c r="L11" i="2"/>
  <c r="I11" i="2"/>
  <c r="D27" i="1"/>
  <c r="J22" i="1" s="1"/>
  <c r="I25" i="1"/>
  <c r="I24" i="1"/>
  <c r="L23" i="1"/>
  <c r="I23" i="1"/>
  <c r="L22" i="1"/>
  <c r="I22" i="1"/>
  <c r="L21" i="1"/>
  <c r="M21" i="1" s="1"/>
  <c r="J21" i="1"/>
  <c r="I21" i="1"/>
  <c r="L20" i="1"/>
  <c r="J20" i="1"/>
  <c r="I20" i="1"/>
  <c r="L19" i="1"/>
  <c r="M19" i="1" s="1"/>
  <c r="J19" i="1"/>
  <c r="I19" i="1"/>
  <c r="J18" i="1"/>
  <c r="I18" i="1"/>
  <c r="I17" i="1"/>
  <c r="L17" i="1" s="1"/>
  <c r="L16" i="1"/>
  <c r="M16" i="1" s="1"/>
  <c r="J16" i="1"/>
  <c r="I16" i="1"/>
  <c r="L15" i="1"/>
  <c r="I15" i="1"/>
  <c r="I14" i="1"/>
  <c r="L14" i="1" s="1"/>
  <c r="I13" i="1"/>
  <c r="L13" i="1" s="1"/>
  <c r="I12" i="1"/>
  <c r="L12" i="1" s="1"/>
  <c r="I11" i="1"/>
  <c r="L11" i="1" s="1"/>
  <c r="J13" i="2" l="1"/>
  <c r="J17" i="2"/>
  <c r="J21" i="2"/>
  <c r="L25" i="2"/>
  <c r="M19" i="2" s="1"/>
  <c r="J20" i="2"/>
  <c r="J12" i="2"/>
  <c r="J16" i="2"/>
  <c r="J11" i="2"/>
  <c r="J15" i="2"/>
  <c r="J19" i="2"/>
  <c r="J14" i="2"/>
  <c r="J18" i="2"/>
  <c r="J22" i="2"/>
  <c r="J13" i="3"/>
  <c r="J12" i="3"/>
  <c r="J11" i="3"/>
  <c r="J19" i="3"/>
  <c r="J17" i="3"/>
  <c r="J14" i="3"/>
  <c r="J18" i="3"/>
  <c r="L26" i="1"/>
  <c r="D28" i="1" s="1"/>
  <c r="L22" i="3"/>
  <c r="D24" i="3" s="1"/>
  <c r="J11" i="1"/>
  <c r="J12" i="1"/>
  <c r="J13" i="1"/>
  <c r="J14" i="1"/>
  <c r="J15" i="1"/>
  <c r="J17" i="1"/>
  <c r="F28" i="1"/>
  <c r="H27" i="1" s="1"/>
  <c r="M15" i="1" l="1"/>
  <c r="M23" i="1"/>
  <c r="M20" i="1"/>
  <c r="M22" i="1"/>
  <c r="H28" i="1"/>
  <c r="M13" i="1"/>
  <c r="M14" i="1"/>
  <c r="M17" i="1"/>
  <c r="M12" i="1"/>
  <c r="M11" i="1"/>
  <c r="M11" i="2"/>
  <c r="M16" i="2"/>
  <c r="M22" i="2"/>
  <c r="M13" i="2"/>
  <c r="M14" i="2"/>
  <c r="M21" i="2"/>
  <c r="M18" i="2"/>
  <c r="M15" i="2"/>
  <c r="D27" i="2"/>
  <c r="M12" i="2"/>
  <c r="M20" i="2"/>
  <c r="M17" i="2"/>
  <c r="H27" i="2"/>
  <c r="J27" i="2" s="1"/>
  <c r="M26" i="2" s="1"/>
  <c r="M27" i="2" s="1"/>
  <c r="M19" i="3"/>
  <c r="M12" i="3"/>
  <c r="J28" i="1"/>
  <c r="M27" i="1" s="1"/>
  <c r="M28" i="1" s="1"/>
  <c r="M17" i="3"/>
  <c r="M18" i="3"/>
  <c r="M13" i="3"/>
  <c r="M14" i="3"/>
  <c r="M11" i="3"/>
  <c r="H24" i="3"/>
  <c r="J27" i="1" l="1"/>
  <c r="J26" i="2"/>
  <c r="J24" i="3"/>
  <c r="M23" i="3" s="1"/>
  <c r="M24" i="3" s="1"/>
  <c r="J23" i="3" l="1"/>
  <c r="N16" i="5"/>
  <c r="P16" i="5"/>
  <c r="W16" i="5"/>
  <c r="M16" i="5"/>
  <c r="G16" i="5"/>
  <c r="S16" i="5"/>
  <c r="T16" i="5"/>
  <c r="U16" i="5"/>
  <c r="Q16" i="5"/>
  <c r="J16" i="5"/>
  <c r="R16" i="5"/>
  <c r="F16" i="5"/>
  <c r="L16" i="5"/>
  <c r="H16" i="5"/>
  <c r="V16" i="5"/>
  <c r="K16" i="5"/>
  <c r="I16" i="5"/>
  <c r="O16" i="5"/>
  <c r="E16" i="5"/>
  <c r="E43" i="5"/>
  <c r="P43" i="5"/>
  <c r="K43" i="5"/>
  <c r="W43" i="5"/>
  <c r="U43" i="5"/>
  <c r="V43" i="5"/>
  <c r="Q43" i="5"/>
  <c r="G43" i="5"/>
  <c r="O43" i="5"/>
  <c r="L43" i="5"/>
  <c r="N43" i="5"/>
  <c r="T43" i="5"/>
  <c r="R43" i="5"/>
  <c r="S43" i="5"/>
  <c r="I43" i="5"/>
  <c r="H43" i="5"/>
  <c r="F43" i="5"/>
  <c r="J43" i="5"/>
  <c r="M43" i="5"/>
  <c r="E31" i="5"/>
  <c r="E46" i="5" s="1"/>
</calcChain>
</file>

<file path=xl/sharedStrings.xml><?xml version="1.0" encoding="utf-8"?>
<sst xmlns="http://schemas.openxmlformats.org/spreadsheetml/2006/main" count="382" uniqueCount="177">
  <si>
    <t>Nota: Preencher apenas os espaços que estão marcados com fundo verde.</t>
  </si>
  <si>
    <t>Ref:</t>
  </si>
  <si>
    <t>Tipo:</t>
  </si>
  <si>
    <t>Entrada</t>
  </si>
  <si>
    <t xml:space="preserve">Nome: </t>
  </si>
  <si>
    <t>Creme de lentilhas</t>
  </si>
  <si>
    <t xml:space="preserve">Nº de Doses: </t>
  </si>
  <si>
    <t>Ingredientes</t>
  </si>
  <si>
    <t>Medida</t>
  </si>
  <si>
    <t>QT L</t>
  </si>
  <si>
    <t>FC</t>
  </si>
  <si>
    <t>QT B</t>
  </si>
  <si>
    <t>CP</t>
  </si>
  <si>
    <t>P. Unit.</t>
  </si>
  <si>
    <t>P. Total</t>
  </si>
  <si>
    <t>CC</t>
  </si>
  <si>
    <t xml:space="preserve"> Cenoura</t>
  </si>
  <si>
    <t>Kg</t>
  </si>
  <si>
    <t>Lentilhas</t>
  </si>
  <si>
    <t>Aipo</t>
  </si>
  <si>
    <t>Cebola</t>
  </si>
  <si>
    <t>Água</t>
  </si>
  <si>
    <t>L</t>
  </si>
  <si>
    <t>Sal</t>
  </si>
  <si>
    <t>Azeite</t>
  </si>
  <si>
    <t>Cominhos</t>
  </si>
  <si>
    <t xml:space="preserve">Pimentão-doce </t>
  </si>
  <si>
    <t>Salsa</t>
  </si>
  <si>
    <t xml:space="preserve">Sementes de papoila </t>
  </si>
  <si>
    <t>Repolho</t>
  </si>
  <si>
    <t xml:space="preserve">Tomilho </t>
  </si>
  <si>
    <t>Preço Total</t>
  </si>
  <si>
    <t>Produção</t>
  </si>
  <si>
    <t>IC</t>
  </si>
  <si>
    <t>P. Cap.</t>
  </si>
  <si>
    <t>PVB</t>
  </si>
  <si>
    <t>Marg. Cont.</t>
  </si>
  <si>
    <t>Custo Kg Prod.</t>
  </si>
  <si>
    <t>Prod. Líq.</t>
  </si>
  <si>
    <t>C. Dose</t>
  </si>
  <si>
    <t>PVL</t>
  </si>
  <si>
    <t>Rácio</t>
  </si>
  <si>
    <t>FOTOGRAFIA DO PRATO</t>
  </si>
  <si>
    <t>Empratamento</t>
  </si>
  <si>
    <t>Dosagem individual</t>
  </si>
  <si>
    <t>Temp. e tempo de confeção</t>
  </si>
  <si>
    <t>45min</t>
  </si>
  <si>
    <t>Acondicionamento e validade</t>
  </si>
  <si>
    <t>3 dias</t>
  </si>
  <si>
    <t>Temperatura de conservação</t>
  </si>
  <si>
    <t>*+3°C</t>
  </si>
  <si>
    <t>Alergenos</t>
  </si>
  <si>
    <t>-</t>
  </si>
  <si>
    <t>Descrição e Modo de Preparação:</t>
  </si>
  <si>
    <r>
      <rPr>
        <b/>
        <sz val="11"/>
        <color rgb="FF000000"/>
        <rFont val="Calibri"/>
        <family val="2"/>
      </rPr>
      <t>1.</t>
    </r>
    <r>
      <rPr>
        <sz val="11"/>
        <color rgb="FF000000"/>
        <rFont val="Calibri"/>
        <family val="2"/>
      </rPr>
      <t xml:space="preserve">Lavar o aipo, corte-o em lâminas e leve ao lume numa panela com o azeite e a cebola; </t>
    </r>
    <r>
      <rPr>
        <b/>
        <sz val="11"/>
        <color rgb="FF000000"/>
        <rFont val="Calibri"/>
        <family val="2"/>
      </rPr>
      <t xml:space="preserve">2. </t>
    </r>
    <r>
      <rPr>
        <sz val="11"/>
        <color rgb="FF000000"/>
        <rFont val="Calibri"/>
        <family val="2"/>
      </rPr>
      <t xml:space="preserve">Juntar as cenouras, sem casca e cortadas em cubos; </t>
    </r>
    <r>
      <rPr>
        <b/>
        <sz val="11"/>
        <color rgb="FF000000"/>
        <rFont val="Calibri"/>
        <family val="2"/>
      </rPr>
      <t xml:space="preserve">3. </t>
    </r>
    <r>
      <rPr>
        <sz val="11"/>
        <color rgb="FF000000"/>
        <rFont val="Calibri"/>
        <family val="2"/>
      </rPr>
      <t xml:space="preserve">Polvilhar com os cominhos e o sal e mexer para misturar bem. Tapar e deixar cozinhar durante cerca de 15 minutos; </t>
    </r>
    <r>
      <rPr>
        <b/>
        <sz val="11"/>
        <color rgb="FF000000"/>
        <rFont val="Calibri"/>
        <family val="2"/>
      </rPr>
      <t xml:space="preserve">4. </t>
    </r>
    <r>
      <rPr>
        <sz val="11"/>
        <color rgb="FF000000"/>
        <rFont val="Calibri"/>
        <family val="2"/>
      </rPr>
      <t xml:space="preserve">Juntar as lentilhas aos legumes e adicionar água a ferver; </t>
    </r>
    <r>
      <rPr>
        <b/>
        <sz val="11"/>
        <color rgb="FF000000"/>
        <rFont val="Calibri"/>
        <family val="2"/>
      </rPr>
      <t>5.</t>
    </r>
    <r>
      <rPr>
        <sz val="11"/>
        <color rgb="FF000000"/>
        <rFont val="Calibri"/>
        <family val="2"/>
      </rPr>
      <t xml:space="preserve">Tapar e deixar cozinhar por mais 15 minutos; </t>
    </r>
    <r>
      <rPr>
        <b/>
        <sz val="11"/>
        <color rgb="FF000000"/>
        <rFont val="Calibri"/>
        <family val="2"/>
      </rPr>
      <t xml:space="preserve">6. </t>
    </r>
    <r>
      <rPr>
        <sz val="11"/>
        <color rgb="FF000000"/>
        <rFont val="Calibri"/>
        <family val="2"/>
      </rPr>
      <t xml:space="preserve">Triturar a sopa com a varinha mágica; </t>
    </r>
    <r>
      <rPr>
        <b/>
        <sz val="11"/>
        <color rgb="FF000000"/>
        <rFont val="Calibri"/>
        <family val="2"/>
      </rPr>
      <t xml:space="preserve">7. </t>
    </r>
    <r>
      <rPr>
        <sz val="11"/>
        <color rgb="FF000000"/>
        <rFont val="Calibri"/>
        <family val="2"/>
      </rPr>
      <t xml:space="preserve">Branquear o repolho e a cenoura, e saltear com tomilho e salsa. </t>
    </r>
  </si>
  <si>
    <t>Equipamentos:</t>
  </si>
  <si>
    <t>Facas de corte, tábua, panela, colher de pau, medidor, varinha mágia, bacias, fogão.</t>
  </si>
  <si>
    <t xml:space="preserve">Prato principal </t>
  </si>
  <si>
    <t>Tomate</t>
  </si>
  <si>
    <t xml:space="preserve">Manjericão </t>
  </si>
  <si>
    <t xml:space="preserve">Alho </t>
  </si>
  <si>
    <t>Peito de frango</t>
  </si>
  <si>
    <t>Tomilho</t>
  </si>
  <si>
    <t>Quinoa</t>
  </si>
  <si>
    <t xml:space="preserve">Salsa </t>
  </si>
  <si>
    <t>Dose individual</t>
  </si>
  <si>
    <t xml:space="preserve">1h </t>
  </si>
  <si>
    <t>1 a 2 dias</t>
  </si>
  <si>
    <t>Panelas, colher de pau, peneira, liquidificador, faca, forno, medidor, mandolina, frigideira.</t>
  </si>
  <si>
    <t>Sobremesa</t>
  </si>
  <si>
    <t>Aveia</t>
  </si>
  <si>
    <t xml:space="preserve">Manteiga vegetal </t>
  </si>
  <si>
    <t>Pêra</t>
  </si>
  <si>
    <t>Funcho</t>
  </si>
  <si>
    <t>Canela</t>
  </si>
  <si>
    <t>Salvia</t>
  </si>
  <si>
    <t>Limão</t>
  </si>
  <si>
    <t xml:space="preserve">Farinha de aveia </t>
  </si>
  <si>
    <t>Mel</t>
  </si>
  <si>
    <t>1h</t>
  </si>
  <si>
    <t>1 dia</t>
  </si>
  <si>
    <r>
      <rPr>
        <b/>
        <sz val="11"/>
        <color rgb="FF000000"/>
        <rFont val="Calibri"/>
        <family val="2"/>
      </rPr>
      <t>1.</t>
    </r>
    <r>
      <rPr>
        <sz val="11"/>
        <color rgb="FF000000"/>
        <rFont val="Calibri"/>
        <family val="2"/>
      </rPr>
      <t>Saltear a manteiga, aveia e a farinha de aveia;</t>
    </r>
    <r>
      <rPr>
        <b/>
        <sz val="11"/>
        <color rgb="FF000000"/>
        <rFont val="Calibri"/>
        <family val="2"/>
      </rPr>
      <t xml:space="preserve"> 2.</t>
    </r>
    <r>
      <rPr>
        <sz val="11"/>
        <color rgb="FF000000"/>
        <rFont val="Calibri"/>
        <family val="2"/>
      </rPr>
      <t xml:space="preserve">Levar o preparado ao forno com um fio de mel; </t>
    </r>
    <r>
      <rPr>
        <b/>
        <sz val="11"/>
        <color rgb="FF000000"/>
        <rFont val="Calibri"/>
        <family val="2"/>
      </rPr>
      <t>3.</t>
    </r>
    <r>
      <rPr>
        <sz val="11"/>
        <color rgb="FF000000"/>
        <rFont val="Calibri"/>
        <family val="2"/>
      </rPr>
      <t xml:space="preserve">Ferver a água com os aromáticos e o funcho cortado em cubos; </t>
    </r>
    <r>
      <rPr>
        <b/>
        <sz val="11"/>
        <color rgb="FF000000"/>
        <rFont val="Calibri"/>
        <family val="2"/>
      </rPr>
      <t>4.</t>
    </r>
    <r>
      <rPr>
        <sz val="11"/>
        <color rgb="FF000000"/>
        <rFont val="Calibri"/>
        <family val="2"/>
      </rPr>
      <t>Depois da calda feita cozinhar a pêra, cortada em pequenos cubos, na mesma;</t>
    </r>
    <r>
      <rPr>
        <b/>
        <sz val="11"/>
        <color rgb="FF000000"/>
        <rFont val="Calibri"/>
        <family val="2"/>
      </rPr>
      <t xml:space="preserve"> 5.</t>
    </r>
    <r>
      <rPr>
        <sz val="11"/>
        <color rgb="FF000000"/>
        <rFont val="Calibri"/>
        <family val="2"/>
      </rPr>
      <t>Depois de cozinhada adicionar a canela e o sumo do limão.</t>
    </r>
  </si>
  <si>
    <t xml:space="preserve">Braçadeiras, tabuleiro de forno, tacho, frigideira, salazar, espátulas, bacias, tábua de corte e faca, fogão, forno. </t>
  </si>
  <si>
    <t>Nomenclatura</t>
  </si>
  <si>
    <t xml:space="preserve">Ref: </t>
  </si>
  <si>
    <t>Referéncia correspondente ao código interno da ficha técnica (Exemplo: PX001 para a primeira ficha técnica de peixes)</t>
  </si>
  <si>
    <t>Identificação do tipo de prato (Aperitivo, Entrada, Prato Principal, Sobremesa, etc….)</t>
  </si>
  <si>
    <t>Nome:</t>
  </si>
  <si>
    <t>Nome interno atribuido ao prato</t>
  </si>
  <si>
    <t xml:space="preserve">Nº de doses: </t>
  </si>
  <si>
    <t>Rendimento em doses do prato</t>
  </si>
  <si>
    <t xml:space="preserve">Ingredientes: </t>
  </si>
  <si>
    <t>Descrição dos diferentes ingredientes que compõem o prato</t>
  </si>
  <si>
    <t xml:space="preserve">Medida: </t>
  </si>
  <si>
    <t>Unidade para medida de cada ingrediente (deverá ser sempre Kg., Lt. ou Unid.)</t>
  </si>
  <si>
    <t xml:space="preserve">QT L: </t>
  </si>
  <si>
    <t>Quantidade Líquida (Exemplo: o peso da batata já descascada)</t>
  </si>
  <si>
    <t xml:space="preserve">FC: </t>
  </si>
  <si>
    <t>Fator de Correção (valor númerico que determina a quantidade do desperdício. Exemplo: O valor que representa o peso da casca da batata)</t>
  </si>
  <si>
    <t xml:space="preserve">QT B: </t>
  </si>
  <si>
    <t>Quantidade Bruta (Exemplo: o peso da batata com a casca)</t>
  </si>
  <si>
    <t xml:space="preserve">CP: </t>
  </si>
  <si>
    <t>Coeficiente de Produção (percentagem que representa o peso de cada ingrediente no total do peso da receita)</t>
  </si>
  <si>
    <t xml:space="preserve">P. Unit.: </t>
  </si>
  <si>
    <t>Preço Unitário (Preço por Kg., Lt. ou Unid. de cada um dos ingredientes. Exemplo: Batata - 1,10€ por cada Kg.)</t>
  </si>
  <si>
    <t>P. Total:</t>
  </si>
  <si>
    <t>Prço Total (Preço referente às quantidades necessárias de cada ingrediente. Exemplo: Se precisamos de 2 Kg. de batata o P. Total será de 2,20€)</t>
  </si>
  <si>
    <t>CC:</t>
  </si>
  <si>
    <t>Coeficiente de Contribuição (percentagem que representa o custo de cada ingrediente no total do custo da receita)</t>
  </si>
  <si>
    <t xml:space="preserve">Produção: </t>
  </si>
  <si>
    <t>Quantidade total, em Kg., da soma das quantidades líquidas de todos os ingredientes utilizados na receita</t>
  </si>
  <si>
    <t xml:space="preserve">Custo Kg Prod.: </t>
  </si>
  <si>
    <t>Custo associado à produção de 1 Kg. da receita elaborada</t>
  </si>
  <si>
    <t xml:space="preserve">IC: </t>
  </si>
  <si>
    <t>Índice de Cozedura (Valor número que representa a quantidade de peso perdido durante a cozedura da receita)</t>
  </si>
  <si>
    <t xml:space="preserve">Prod. Liq.: </t>
  </si>
  <si>
    <t>Produção Líquida (Quantidade, em Kg., resultante da cozedura da receita)</t>
  </si>
  <si>
    <t xml:space="preserve">P. Cap.: </t>
  </si>
  <si>
    <t>Per Cápita (Peso correspondente a cada uma das dosses em que se divide a receita)</t>
  </si>
  <si>
    <t>C. Dose:</t>
  </si>
  <si>
    <t>Custo por Dose (Custo correspondente a cada uma das doses resultantes da elaboração da receita)</t>
  </si>
  <si>
    <t xml:space="preserve">PVL: </t>
  </si>
  <si>
    <t>Preço de Venda Líquido (Valor de venda sem IVA atribuído a cada dose)</t>
  </si>
  <si>
    <t xml:space="preserve">PVB: </t>
  </si>
  <si>
    <t>Preço de Venda Bruto (Valor de venda com IVA atribuído a cada dose)</t>
  </si>
  <si>
    <t xml:space="preserve">Marg. Cont.: </t>
  </si>
  <si>
    <t>Margem de Contribuição (Valor em € correspondete ao benefício obtido com a venda do prato. Diferença entre o C. Dose e o PVL)</t>
  </si>
  <si>
    <t xml:space="preserve">Rácio: </t>
  </si>
  <si>
    <t>Percentagem correspondente ao valor da Margem de Contribuição</t>
  </si>
  <si>
    <t xml:space="preserve">Empratamento: </t>
  </si>
  <si>
    <t>Indicação da forma de servir o prato (Em dose individual, em travesa, em tabuleiro de buffet, etc….)</t>
  </si>
  <si>
    <t xml:space="preserve">Temp. e tempo de confeção: </t>
  </si>
  <si>
    <t>Temperatura e tempo de confeção (indicação aproximada destes valores tendo em conta os métodos de cozedura aplicados)</t>
  </si>
  <si>
    <t xml:space="preserve">Acondicionamento e Validade: </t>
  </si>
  <si>
    <t>Como e durante quanto tempo poderá ser conservada a receita (Exemplo: Em saco de vácuo / 7 días)</t>
  </si>
  <si>
    <t xml:space="preserve">Temperatura de conservação: </t>
  </si>
  <si>
    <t>Tendo em conta o acondicionamento e validade da receita, a que temperatura deveremos de a conservar (Exemplo: +3 ºC)</t>
  </si>
  <si>
    <t xml:space="preserve">Alérgenos: </t>
  </si>
  <si>
    <t>Tendo em conta os ingredientes que compõem a receita, quais são os principais potenciais alérgenos (Lactose, glúten, mariscos, ovos, etc….)</t>
  </si>
  <si>
    <t xml:space="preserve">Fotografia: </t>
  </si>
  <si>
    <t>Imagem do prato final para orientação sobre o empratamento a realizar por forma a ter sempre a mesma apresentação ao cliente</t>
  </si>
  <si>
    <t xml:space="preserve">Descrição e Modo de Preparação: </t>
  </si>
  <si>
    <t>Explicação dos pasos a realizar para a mise-en-place, elaboração e empratamento da receita)</t>
  </si>
  <si>
    <t xml:space="preserve">Equipamentos: </t>
  </si>
  <si>
    <t>Descrever os principais equipamentos e utensílios necessários para a elaboração da receita (Exemplo: tábua, faca do chef, tabuleiro, fogão, forno, espátula, etc….)</t>
  </si>
  <si>
    <t>Total</t>
  </si>
  <si>
    <t xml:space="preserve">Energia
[kcal] </t>
  </si>
  <si>
    <t>Lípidos
[g]</t>
  </si>
  <si>
    <t xml:space="preserve">Ácidos gordos saturados
[g] </t>
  </si>
  <si>
    <t>Hidratos de carbono 
[g]</t>
  </si>
  <si>
    <t xml:space="preserve">Açúcares 
[g] </t>
  </si>
  <si>
    <t>Fibra  
[g]</t>
  </si>
  <si>
    <t xml:space="preserve">Proteínas 
[g] </t>
  </si>
  <si>
    <t>Sal  
[g]</t>
  </si>
  <si>
    <t>Vitamina D 
[µg]</t>
  </si>
  <si>
    <t>Vitamina B6 
[mg]</t>
  </si>
  <si>
    <t>Vitamina B12 
[µg]</t>
  </si>
  <si>
    <t>Vitamina C 
[mg]</t>
  </si>
  <si>
    <t xml:space="preserve">Potássio 
[mg] </t>
  </si>
  <si>
    <t>Cálcio 
[mg]</t>
  </si>
  <si>
    <t>Fósforo 
[mg]</t>
  </si>
  <si>
    <t>Magnésio 
[mg]</t>
  </si>
  <si>
    <t>Ferro 
[mg]</t>
  </si>
  <si>
    <t>Zinco 
[mg]</t>
  </si>
  <si>
    <r>
      <t>Vitamina A  
[</t>
    </r>
    <r>
      <rPr>
        <b/>
        <sz val="12"/>
        <color theme="0"/>
        <rFont val="Calibri"/>
        <family val="2"/>
      </rPr>
      <t>µ</t>
    </r>
    <r>
      <rPr>
        <b/>
        <sz val="12"/>
        <color theme="0"/>
        <rFont val="Calibri"/>
        <family val="2"/>
        <scheme val="minor"/>
      </rPr>
      <t>g]</t>
    </r>
  </si>
  <si>
    <t>Menu completo</t>
  </si>
  <si>
    <t>q/b</t>
  </si>
  <si>
    <t>Rolinhos de beringela</t>
  </si>
  <si>
    <t>Crumble de pera e funcho</t>
  </si>
  <si>
    <t>Kg.</t>
  </si>
  <si>
    <t>Sopa</t>
  </si>
  <si>
    <t>Prato Principal</t>
  </si>
  <si>
    <r>
      <rPr>
        <b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.Pelar o tamate, triturar  e passar por uma peneira;</t>
    </r>
    <r>
      <rPr>
        <b/>
        <sz val="11"/>
        <color rgb="FF000000"/>
        <rFont val="Calibri"/>
        <family val="2"/>
      </rPr>
      <t xml:space="preserve"> 2. </t>
    </r>
    <r>
      <rPr>
        <sz val="11"/>
        <color rgb="FF000000"/>
        <rFont val="Calibri"/>
        <family val="2"/>
      </rPr>
      <t xml:space="preserve">Levar ao fogo azeite, 1 cebola picada e 2 dentes de alho amassado, juntar o tomate e 1 pintada de cominho e deixar 15 minutos, adicionar o sal e finalizar com o manjericão; </t>
    </r>
    <r>
      <rPr>
        <b/>
        <sz val="11"/>
        <color rgb="FF000000"/>
        <rFont val="Calibri"/>
        <family val="2"/>
      </rPr>
      <t xml:space="preserve">3. </t>
    </r>
    <r>
      <rPr>
        <sz val="11"/>
        <color rgb="FF000000"/>
        <rFont val="Calibri"/>
        <family val="2"/>
      </rPr>
      <t xml:space="preserve">Lavar a quinoa, dentro de uma peneira fina, em água corrente fria, aquecer o azeite em uma panela pequena em fogo médio-alto; </t>
    </r>
    <r>
      <rPr>
        <b/>
        <sz val="11"/>
        <color rgb="FF000000"/>
        <rFont val="Calibri"/>
        <family val="2"/>
      </rPr>
      <t>4.</t>
    </r>
    <r>
      <rPr>
        <sz val="11"/>
        <color rgb="FF000000"/>
        <rFont val="Calibri"/>
        <family val="2"/>
      </rPr>
      <t xml:space="preserve"> Adicionar a quinoa lavada e toste por 2 minutos, mexendo sempre, depois adicionar água e sal, tapar a panela e deixar cozinhar em fogo baixo por 15 minutos; </t>
    </r>
    <r>
      <rPr>
        <b/>
        <sz val="11"/>
        <color rgb="FF000000"/>
        <rFont val="Calibri"/>
        <family val="2"/>
      </rPr>
      <t>5.</t>
    </r>
    <r>
      <rPr>
        <sz val="11"/>
        <color rgb="FF000000"/>
        <rFont val="Calibri"/>
        <family val="2"/>
      </rPr>
      <t xml:space="preserve"> Lavar a beringela, fatiar e marcar numa frigideira com azeite e aromáticas;</t>
    </r>
    <r>
      <rPr>
        <b/>
        <sz val="11"/>
        <color rgb="FF000000"/>
        <rFont val="Calibri"/>
        <family val="2"/>
      </rPr>
      <t xml:space="preserve"> 6. </t>
    </r>
    <r>
      <rPr>
        <sz val="11"/>
        <color rgb="FF000000"/>
        <rFont val="Calibri"/>
        <family val="2"/>
      </rPr>
      <t xml:space="preserve">Colocar o frango para grelhar e depois desfiar; </t>
    </r>
    <r>
      <rPr>
        <b/>
        <sz val="11"/>
        <color rgb="FF000000"/>
        <rFont val="Calibri"/>
        <family val="2"/>
      </rPr>
      <t>7</t>
    </r>
    <r>
      <rPr>
        <sz val="11"/>
        <color rgb="FF000000"/>
        <rFont val="Calibri"/>
        <family val="2"/>
      </rPr>
      <t xml:space="preserve">. Levar uma panela ao fogo médio, adicionar cebola picada,o frango desfiado e refogar tudo, acresscentar, tomate aos quadradinhos, sal, pimenta, salsa e deixar cozinhar alguns minutos; </t>
    </r>
    <r>
      <rPr>
        <b/>
        <sz val="11"/>
        <color rgb="FF000000"/>
        <rFont val="Calibri"/>
        <family val="2"/>
      </rPr>
      <t>8.</t>
    </r>
    <r>
      <rPr>
        <sz val="11"/>
        <color rgb="FF000000"/>
        <rFont val="Calibri"/>
        <family val="2"/>
      </rPr>
      <t xml:space="preserve"> Colocar o recheio nas berinjelas e fazer rolinhos.  </t>
    </r>
  </si>
  <si>
    <t xml:space="preserve">Rolinhos de Beringela Recheada com quinoa frango e molho de tomate com manjericão </t>
  </si>
  <si>
    <t xml:space="preserve">Beringela </t>
  </si>
  <si>
    <t>Oregãos</t>
  </si>
  <si>
    <t>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</si>
</sst>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816]"/>
    <numFmt numFmtId="165" formatCode="0.000"/>
  </numFmts>
  <fonts count="1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26"/>
      <color rgb="FFFFFFFF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C4D79B"/>
        <bgColor rgb="FFC4D79B"/>
      </patternFill>
    </fill>
    <fill>
      <patternFill patternType="solid">
        <fgColor rgb="FF76933C"/>
        <bgColor rgb="FF76933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6933C"/>
      </patternFill>
    </fill>
    <fill>
      <patternFill patternType="solid">
        <fgColor theme="0"/>
        <bgColor rgb="FFC4D79B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1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right" vertical="center"/>
    </xf>
    <xf numFmtId="0" fontId="2" fillId="4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164" fontId="0" fillId="0" borderId="11" xfId="0" applyNumberFormat="1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right"/>
    </xf>
    <xf numFmtId="165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2" applyFont="1"/>
    <xf numFmtId="0" fontId="0" fillId="0" borderId="1" xfId="2" applyFont="1" applyBorder="1"/>
    <xf numFmtId="0" fontId="0" fillId="0" borderId="2" xfId="2" applyFont="1" applyBorder="1"/>
    <xf numFmtId="0" fontId="0" fillId="0" borderId="2" xfId="2" applyFont="1" applyBorder="1" applyAlignment="1">
      <alignment vertical="top" wrapText="1"/>
    </xf>
    <xf numFmtId="0" fontId="0" fillId="0" borderId="3" xfId="2" applyFont="1" applyBorder="1"/>
    <xf numFmtId="0" fontId="0" fillId="0" borderId="4" xfId="2" applyFont="1" applyBorder="1"/>
    <xf numFmtId="0" fontId="0" fillId="0" borderId="5" xfId="2" applyFont="1" applyBorder="1"/>
    <xf numFmtId="0" fontId="0" fillId="0" borderId="0" xfId="2" applyFont="1" applyAlignment="1">
      <alignment vertical="top" wrapText="1"/>
    </xf>
    <xf numFmtId="0" fontId="0" fillId="0" borderId="0" xfId="2" applyFont="1" applyAlignment="1">
      <alignment horizontal="right" vertical="center"/>
    </xf>
    <xf numFmtId="0" fontId="2" fillId="4" borderId="6" xfId="2" applyFont="1" applyFill="1" applyBorder="1" applyAlignment="1">
      <alignment horizontal="center"/>
    </xf>
    <xf numFmtId="0" fontId="0" fillId="3" borderId="6" xfId="2" applyFont="1" applyFill="1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9" fontId="0" fillId="0" borderId="6" xfId="2" applyNumberFormat="1" applyFont="1" applyBorder="1" applyAlignment="1">
      <alignment horizontal="center" vertical="center"/>
    </xf>
    <xf numFmtId="164" fontId="0" fillId="3" borderId="6" xfId="2" applyNumberFormat="1" applyFont="1" applyFill="1" applyBorder="1" applyAlignment="1">
      <alignment horizontal="center" vertical="center"/>
    </xf>
    <xf numFmtId="164" fontId="0" fillId="0" borderId="6" xfId="2" applyNumberFormat="1" applyFont="1" applyBorder="1" applyAlignment="1">
      <alignment horizontal="center" vertical="center"/>
    </xf>
    <xf numFmtId="0" fontId="0" fillId="3" borderId="8" xfId="2" applyFont="1" applyFill="1" applyBorder="1" applyAlignment="1">
      <alignment horizontal="left" vertical="center"/>
    </xf>
    <xf numFmtId="0" fontId="0" fillId="3" borderId="9" xfId="2" applyFont="1" applyFill="1" applyBorder="1" applyAlignment="1">
      <alignment horizontal="left" vertical="center"/>
    </xf>
    <xf numFmtId="0" fontId="0" fillId="3" borderId="10" xfId="2" applyFont="1" applyFill="1" applyBorder="1" applyAlignment="1">
      <alignment horizontal="left" vertical="center"/>
    </xf>
    <xf numFmtId="164" fontId="0" fillId="0" borderId="11" xfId="2" applyNumberFormat="1" applyFont="1" applyBorder="1"/>
    <xf numFmtId="0" fontId="0" fillId="0" borderId="0" xfId="2" applyFont="1" applyAlignment="1">
      <alignment horizontal="left"/>
    </xf>
    <xf numFmtId="0" fontId="0" fillId="0" borderId="6" xfId="2" applyFont="1" applyBorder="1" applyAlignment="1">
      <alignment horizontal="right" vertical="center"/>
    </xf>
    <xf numFmtId="165" fontId="0" fillId="0" borderId="6" xfId="2" applyNumberFormat="1" applyFont="1" applyBorder="1" applyAlignment="1">
      <alignment horizontal="center" vertical="center"/>
    </xf>
    <xf numFmtId="164" fontId="0" fillId="0" borderId="8" xfId="2" applyNumberFormat="1" applyFont="1" applyBorder="1" applyAlignment="1">
      <alignment horizontal="center" vertical="center"/>
    </xf>
    <xf numFmtId="10" fontId="0" fillId="0" borderId="10" xfId="2" applyNumberFormat="1" applyFont="1" applyBorder="1" applyAlignment="1">
      <alignment horizontal="center" vertical="center"/>
    </xf>
    <xf numFmtId="0" fontId="0" fillId="0" borderId="0" xfId="2" applyFont="1" applyAlignment="1">
      <alignment vertical="center"/>
    </xf>
    <xf numFmtId="0" fontId="0" fillId="0" borderId="0" xfId="2" applyFont="1" applyAlignment="1">
      <alignment horizontal="center" vertical="center"/>
    </xf>
    <xf numFmtId="0" fontId="0" fillId="0" borderId="13" xfId="2" applyFont="1" applyBorder="1"/>
    <xf numFmtId="0" fontId="0" fillId="0" borderId="14" xfId="2" applyFont="1" applyBorder="1"/>
    <xf numFmtId="0" fontId="0" fillId="0" borderId="15" xfId="2" applyFont="1" applyBorder="1"/>
    <xf numFmtId="0" fontId="0" fillId="0" borderId="0" xfId="1" applyFont="1"/>
    <xf numFmtId="0" fontId="0" fillId="0" borderId="1" xfId="1" applyFont="1" applyBorder="1"/>
    <xf numFmtId="0" fontId="0" fillId="0" borderId="2" xfId="1" applyFont="1" applyBorder="1"/>
    <xf numFmtId="0" fontId="0" fillId="0" borderId="2" xfId="1" applyFont="1" applyBorder="1" applyAlignment="1">
      <alignment vertical="top" wrapText="1"/>
    </xf>
    <xf numFmtId="0" fontId="0" fillId="0" borderId="3" xfId="1" applyFont="1" applyBorder="1"/>
    <xf numFmtId="0" fontId="0" fillId="0" borderId="4" xfId="1" applyFont="1" applyBorder="1"/>
    <xf numFmtId="0" fontId="0" fillId="0" borderId="5" xfId="1" applyFont="1" applyBorder="1"/>
    <xf numFmtId="0" fontId="0" fillId="0" borderId="0" xfId="1" applyFont="1" applyAlignment="1">
      <alignment vertical="top" wrapText="1"/>
    </xf>
    <xf numFmtId="0" fontId="0" fillId="0" borderId="0" xfId="1" applyFont="1" applyAlignment="1">
      <alignment horizontal="right" vertical="center"/>
    </xf>
    <xf numFmtId="0" fontId="2" fillId="4" borderId="6" xfId="1" applyFont="1" applyFill="1" applyBorder="1" applyAlignment="1">
      <alignment horizontal="center"/>
    </xf>
    <xf numFmtId="0" fontId="0" fillId="3" borderId="6" xfId="1" applyFont="1" applyFill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9" fontId="0" fillId="0" borderId="6" xfId="1" applyNumberFormat="1" applyFont="1" applyBorder="1" applyAlignment="1">
      <alignment horizontal="center" vertical="center"/>
    </xf>
    <xf numFmtId="164" fontId="0" fillId="3" borderId="6" xfId="1" applyNumberFormat="1" applyFont="1" applyFill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0" fontId="0" fillId="3" borderId="8" xfId="1" applyFont="1" applyFill="1" applyBorder="1" applyAlignment="1">
      <alignment horizontal="left" vertical="center"/>
    </xf>
    <xf numFmtId="0" fontId="0" fillId="3" borderId="9" xfId="1" applyFont="1" applyFill="1" applyBorder="1" applyAlignment="1">
      <alignment horizontal="left" vertical="center"/>
    </xf>
    <xf numFmtId="0" fontId="0" fillId="3" borderId="10" xfId="1" applyFont="1" applyFill="1" applyBorder="1" applyAlignment="1">
      <alignment horizontal="left" vertical="center"/>
    </xf>
    <xf numFmtId="164" fontId="0" fillId="0" borderId="11" xfId="1" applyNumberFormat="1" applyFont="1" applyBorder="1"/>
    <xf numFmtId="0" fontId="0" fillId="0" borderId="0" xfId="1" applyFont="1" applyAlignment="1">
      <alignment horizontal="left"/>
    </xf>
    <xf numFmtId="0" fontId="0" fillId="0" borderId="6" xfId="1" applyFont="1" applyBorder="1" applyAlignment="1">
      <alignment horizontal="right" vertical="center"/>
    </xf>
    <xf numFmtId="0" fontId="0" fillId="0" borderId="6" xfId="1" applyFont="1" applyBorder="1"/>
    <xf numFmtId="165" fontId="0" fillId="0" borderId="6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0" fontId="0" fillId="0" borderId="0" xfId="1" applyFont="1" applyAlignment="1">
      <alignment vertical="center"/>
    </xf>
    <xf numFmtId="0" fontId="0" fillId="0" borderId="0" xfId="1" applyFont="1" applyAlignment="1">
      <alignment horizontal="center" vertical="center"/>
    </xf>
    <xf numFmtId="0" fontId="0" fillId="0" borderId="13" xfId="1" applyFont="1" applyBorder="1"/>
    <xf numFmtId="0" fontId="0" fillId="0" borderId="14" xfId="1" applyFont="1" applyBorder="1"/>
    <xf numFmtId="0" fontId="0" fillId="0" borderId="15" xfId="1" applyFont="1" applyBorder="1"/>
    <xf numFmtId="0" fontId="5" fillId="3" borderId="20" xfId="0" applyFont="1" applyFill="1" applyBorder="1" applyAlignment="1">
      <alignment horizontal="right"/>
    </xf>
    <xf numFmtId="0" fontId="0" fillId="0" borderId="21" xfId="0" applyBorder="1"/>
    <xf numFmtId="0" fontId="5" fillId="3" borderId="22" xfId="0" applyFont="1" applyFill="1" applyBorder="1" applyAlignment="1">
      <alignment horizontal="right"/>
    </xf>
    <xf numFmtId="0" fontId="0" fillId="0" borderId="23" xfId="0" applyBorder="1"/>
    <xf numFmtId="0" fontId="0" fillId="3" borderId="24" xfId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0" fillId="0" borderId="24" xfId="2" applyFont="1" applyBorder="1" applyAlignment="1">
      <alignment horizontal="center" vertical="center"/>
    </xf>
    <xf numFmtId="0" fontId="0" fillId="3" borderId="24" xfId="2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2" borderId="0" xfId="0" applyFill="1" applyAlignment="1">
      <alignment horizontal="left" vertical="top" wrapText="1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6" xfId="0" applyFill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right"/>
    </xf>
    <xf numFmtId="0" fontId="2" fillId="4" borderId="6" xfId="0" applyFont="1" applyFill="1" applyBorder="1" applyAlignment="1">
      <alignment horizontal="center"/>
    </xf>
    <xf numFmtId="0" fontId="0" fillId="3" borderId="6" xfId="0" applyFill="1" applyBorder="1"/>
    <xf numFmtId="0" fontId="0" fillId="0" borderId="6" xfId="0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0" fillId="3" borderId="6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3" borderId="6" xfId="0" applyFill="1" applyBorder="1" applyAlignment="1">
      <alignment horizontal="left" vertical="top" wrapText="1"/>
    </xf>
    <xf numFmtId="0" fontId="0" fillId="3" borderId="6" xfId="2" applyFont="1" applyFill="1" applyBorder="1" applyAlignment="1">
      <alignment horizontal="left" vertical="center"/>
    </xf>
    <xf numFmtId="0" fontId="0" fillId="2" borderId="0" xfId="2" applyFont="1" applyFill="1" applyAlignment="1">
      <alignment horizontal="left" vertical="top" wrapText="1"/>
    </xf>
    <xf numFmtId="0" fontId="0" fillId="3" borderId="6" xfId="2" applyFont="1" applyFill="1" applyBorder="1" applyAlignment="1">
      <alignment horizontal="center"/>
    </xf>
    <xf numFmtId="0" fontId="0" fillId="0" borderId="7" xfId="2" applyFont="1" applyBorder="1" applyAlignment="1">
      <alignment horizontal="right" vertical="center"/>
    </xf>
    <xf numFmtId="0" fontId="0" fillId="0" borderId="16" xfId="2" applyFont="1" applyBorder="1" applyAlignment="1">
      <alignment horizontal="right" vertical="center"/>
    </xf>
    <xf numFmtId="0" fontId="0" fillId="0" borderId="17" xfId="0" applyBorder="1"/>
    <xf numFmtId="0" fontId="0" fillId="0" borderId="18" xfId="2" applyFont="1" applyBorder="1" applyAlignment="1">
      <alignment horizontal="right"/>
    </xf>
    <xf numFmtId="0" fontId="2" fillId="4" borderId="6" xfId="2" applyFont="1" applyFill="1" applyBorder="1" applyAlignment="1">
      <alignment horizontal="center"/>
    </xf>
    <xf numFmtId="0" fontId="0" fillId="0" borderId="6" xfId="2" applyFont="1" applyBorder="1" applyAlignment="1">
      <alignment horizontal="center" vertical="center"/>
    </xf>
    <xf numFmtId="0" fontId="0" fillId="0" borderId="6" xfId="2" applyFont="1" applyBorder="1" applyAlignment="1">
      <alignment horizontal="right" vertical="center"/>
    </xf>
    <xf numFmtId="0" fontId="0" fillId="0" borderId="6" xfId="0" applyBorder="1"/>
    <xf numFmtId="0" fontId="4" fillId="0" borderId="6" xfId="2" applyFont="1" applyBorder="1" applyAlignment="1">
      <alignment horizontal="right" vertical="center"/>
    </xf>
    <xf numFmtId="0" fontId="0" fillId="3" borderId="6" xfId="2" applyFont="1" applyFill="1" applyBorder="1" applyAlignment="1">
      <alignment horizontal="left" vertical="top" wrapText="1"/>
    </xf>
    <xf numFmtId="0" fontId="0" fillId="0" borderId="9" xfId="2" applyFont="1" applyBorder="1" applyAlignment="1">
      <alignment horizontal="left" vertical="center" wrapText="1"/>
    </xf>
    <xf numFmtId="0" fontId="0" fillId="3" borderId="6" xfId="2" applyFont="1" applyFill="1" applyBorder="1" applyAlignment="1">
      <alignment horizontal="center" vertical="center" wrapText="1"/>
    </xf>
    <xf numFmtId="0" fontId="0" fillId="0" borderId="12" xfId="2" applyFont="1" applyBorder="1" applyAlignment="1">
      <alignment horizontal="left" vertical="center"/>
    </xf>
    <xf numFmtId="0" fontId="0" fillId="2" borderId="0" xfId="1" applyFont="1" applyFill="1" applyAlignment="1">
      <alignment horizontal="left" vertical="top" wrapText="1"/>
    </xf>
    <xf numFmtId="0" fontId="0" fillId="3" borderId="6" xfId="1" applyFont="1" applyFill="1" applyBorder="1" applyAlignment="1">
      <alignment horizontal="center"/>
    </xf>
    <xf numFmtId="0" fontId="0" fillId="0" borderId="7" xfId="1" applyFont="1" applyBorder="1" applyAlignment="1">
      <alignment horizontal="right" vertical="center"/>
    </xf>
    <xf numFmtId="0" fontId="0" fillId="0" borderId="16" xfId="1" applyFont="1" applyBorder="1" applyAlignment="1">
      <alignment horizontal="right" vertical="center"/>
    </xf>
    <xf numFmtId="0" fontId="0" fillId="3" borderId="6" xfId="1" applyFont="1" applyFill="1" applyBorder="1" applyAlignment="1">
      <alignment horizontal="left" vertical="center"/>
    </xf>
    <xf numFmtId="0" fontId="0" fillId="0" borderId="18" xfId="1" applyFont="1" applyBorder="1" applyAlignment="1">
      <alignment horizontal="right"/>
    </xf>
    <xf numFmtId="0" fontId="2" fillId="4" borderId="8" xfId="1" applyFont="1" applyFill="1" applyBorder="1" applyAlignment="1">
      <alignment horizontal="center"/>
    </xf>
    <xf numFmtId="0" fontId="2" fillId="4" borderId="9" xfId="1" applyFont="1" applyFill="1" applyBorder="1" applyAlignment="1">
      <alignment horizontal="center"/>
    </xf>
    <xf numFmtId="0" fontId="2" fillId="4" borderId="10" xfId="1" applyFont="1" applyFill="1" applyBorder="1" applyAlignment="1">
      <alignment horizontal="center"/>
    </xf>
    <xf numFmtId="0" fontId="0" fillId="0" borderId="6" xfId="1" applyFont="1" applyBorder="1" applyAlignment="1">
      <alignment horizontal="center" vertical="center"/>
    </xf>
    <xf numFmtId="0" fontId="0" fillId="0" borderId="6" xfId="1" applyFont="1" applyBorder="1" applyAlignment="1">
      <alignment horizontal="right" vertical="center"/>
    </xf>
    <xf numFmtId="0" fontId="0" fillId="0" borderId="12" xfId="1" applyFont="1" applyBorder="1" applyAlignment="1">
      <alignment horizontal="left" vertical="center"/>
    </xf>
    <xf numFmtId="0" fontId="0" fillId="3" borderId="6" xfId="1" applyFont="1" applyFill="1" applyBorder="1" applyAlignment="1">
      <alignment horizontal="left" vertical="top" wrapText="1"/>
    </xf>
    <xf numFmtId="0" fontId="0" fillId="0" borderId="9" xfId="1" applyFont="1" applyBorder="1" applyAlignment="1">
      <alignment horizontal="left" vertical="center" wrapText="1"/>
    </xf>
    <xf numFmtId="0" fontId="0" fillId="3" borderId="6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right" vertical="center"/>
    </xf>
    <xf numFmtId="0" fontId="0" fillId="3" borderId="24" xfId="2" applyFont="1" applyFill="1" applyBorder="1" applyAlignment="1">
      <alignment horizontal="center" vertical="center"/>
    </xf>
    <xf numFmtId="0" fontId="0" fillId="3" borderId="24" xfId="1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0" fillId="3" borderId="24" xfId="0" applyFill="1" applyBorder="1"/>
    <xf numFmtId="0" fontId="0" fillId="3" borderId="24" xfId="0" applyFill="1" applyBorder="1" applyAlignment="1">
      <alignment horizontal="left" vertical="center"/>
    </xf>
    <xf numFmtId="0" fontId="6" fillId="4" borderId="19" xfId="0" applyFont="1" applyFill="1" applyBorder="1" applyAlignment="1">
      <alignment horizontal="center" vertical="center"/>
    </xf>
    <xf numFmtId="0" fontId="0" fillId="6" borderId="0" xfId="1" applyFont="1" applyFill="1" applyBorder="1"/>
    <xf numFmtId="0" fontId="2" fillId="7" borderId="0" xfId="1" applyFont="1" applyFill="1" applyBorder="1" applyAlignment="1">
      <alignment horizontal="center" vertical="center"/>
    </xf>
    <xf numFmtId="0" fontId="0" fillId="8" borderId="0" xfId="0" applyFill="1" applyBorder="1"/>
    <xf numFmtId="0" fontId="0" fillId="6" borderId="0" xfId="1" applyFont="1" applyFill="1" applyBorder="1" applyAlignment="1">
      <alignment horizontal="center" vertical="center"/>
    </xf>
    <xf numFmtId="9" fontId="0" fillId="6" borderId="0" xfId="1" applyNumberFormat="1" applyFont="1" applyFill="1" applyBorder="1" applyAlignment="1">
      <alignment horizontal="center" vertical="center"/>
    </xf>
  </cellXfs>
  <cellStyles count="3">
    <cellStyle name="Normal" xfId="0" builtinId="0" customBuiltin="1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69267" cy="999832"/>
    <xdr:pic>
      <xdr:nvPicPr>
        <xdr:cNvPr id="2" name="Imagem 2">
          <a:extLst>
            <a:ext uri="{FF2B5EF4-FFF2-40B4-BE49-F238E27FC236}">
              <a16:creationId xmlns:a16="http://schemas.microsoft.com/office/drawing/2014/main" id="{20540211-79B9-4677-B527-D9DDAF380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9267" cy="99983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19046</xdr:rowOff>
    </xdr:from>
    <xdr:ext cx="1466853" cy="996952"/>
    <xdr:pic>
      <xdr:nvPicPr>
        <xdr:cNvPr id="2" name="Imagem 1">
          <a:extLst>
            <a:ext uri="{FF2B5EF4-FFF2-40B4-BE49-F238E27FC236}">
              <a16:creationId xmlns:a16="http://schemas.microsoft.com/office/drawing/2014/main" id="{61BEDF4D-6649-D252-DCAD-915CBB285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46"/>
          <a:ext cx="1466853" cy="99695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19046</xdr:rowOff>
    </xdr:from>
    <xdr:ext cx="1466853" cy="996952"/>
    <xdr:pic>
      <xdr:nvPicPr>
        <xdr:cNvPr id="2" name="Imagem 1">
          <a:extLst>
            <a:ext uri="{FF2B5EF4-FFF2-40B4-BE49-F238E27FC236}">
              <a16:creationId xmlns:a16="http://schemas.microsoft.com/office/drawing/2014/main" id="{5953478C-4A3F-E0AD-8856-F0809740A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46"/>
          <a:ext cx="1466853" cy="99695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2"/>
  <sheetViews>
    <sheetView tabSelected="1" topLeftCell="A30" workbookViewId="0">
      <selection activeCell="Q46" sqref="Q46"/>
    </sheetView>
  </sheetViews>
  <sheetFormatPr defaultRowHeight="14.5" x14ac:dyDescent="0.35"/>
  <cols>
    <col min="1" max="1" width="2.26953125" customWidth="1"/>
    <col min="2" max="2" width="5" customWidth="1"/>
    <col min="3" max="3" width="12.54296875" customWidth="1"/>
    <col min="4" max="4" width="8.54296875" customWidth="1"/>
    <col min="5" max="5" width="10.81640625" customWidth="1"/>
    <col min="6" max="6" width="8.26953125" customWidth="1"/>
    <col min="7" max="7" width="8.453125" bestFit="1" customWidth="1"/>
    <col min="8" max="8" width="6.26953125" customWidth="1"/>
    <col min="9" max="9" width="6.81640625" customWidth="1"/>
    <col min="10" max="10" width="8.7265625" bestFit="1" customWidth="1"/>
    <col min="11" max="11" width="7.7265625" customWidth="1"/>
    <col min="12" max="12" width="8.1796875" customWidth="1"/>
    <col min="13" max="13" width="7.453125" customWidth="1"/>
    <col min="14" max="14" width="2.1796875" customWidth="1"/>
    <col min="15" max="15" width="9.1796875" customWidth="1"/>
  </cols>
  <sheetData>
    <row r="1" spans="1:19" ht="15" thickBot="1" x14ac:dyDescent="0.4"/>
    <row r="2" spans="1:19" ht="15" customHeight="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4"/>
    </row>
    <row r="3" spans="1:19" ht="15" customHeight="1" x14ac:dyDescent="0.35">
      <c r="A3" s="5"/>
      <c r="H3" s="101" t="s">
        <v>0</v>
      </c>
      <c r="I3" s="101"/>
      <c r="J3" s="101"/>
      <c r="K3" s="101"/>
      <c r="L3" s="101"/>
      <c r="M3" s="101"/>
      <c r="N3" s="6"/>
    </row>
    <row r="4" spans="1:19" x14ac:dyDescent="0.35">
      <c r="A4" s="5"/>
      <c r="H4" s="101"/>
      <c r="I4" s="101"/>
      <c r="J4" s="101"/>
      <c r="K4" s="101"/>
      <c r="L4" s="101"/>
      <c r="M4" s="101"/>
      <c r="N4" s="6"/>
    </row>
    <row r="5" spans="1:19" x14ac:dyDescent="0.35">
      <c r="A5" s="5"/>
      <c r="N5" s="6"/>
      <c r="P5" s="7"/>
      <c r="Q5" s="7"/>
      <c r="R5" s="7"/>
      <c r="S5" s="7"/>
    </row>
    <row r="6" spans="1:19" x14ac:dyDescent="0.35">
      <c r="A6" s="5"/>
      <c r="C6" s="8" t="s">
        <v>1</v>
      </c>
      <c r="D6" s="102" t="s">
        <v>170</v>
      </c>
      <c r="E6" s="102"/>
      <c r="F6" s="103" t="s">
        <v>2</v>
      </c>
      <c r="G6" s="103"/>
      <c r="H6" s="102" t="s">
        <v>3</v>
      </c>
      <c r="I6" s="102"/>
      <c r="J6" s="102"/>
      <c r="K6" s="102"/>
      <c r="L6" s="102"/>
      <c r="M6" s="102"/>
      <c r="N6" s="6"/>
    </row>
    <row r="7" spans="1:19" x14ac:dyDescent="0.35">
      <c r="A7" s="5"/>
      <c r="B7" s="104" t="s">
        <v>4</v>
      </c>
      <c r="C7" s="104"/>
      <c r="D7" s="105" t="s">
        <v>5</v>
      </c>
      <c r="E7" s="105"/>
      <c r="F7" s="105"/>
      <c r="G7" s="105"/>
      <c r="H7" s="105"/>
      <c r="I7" s="105"/>
      <c r="J7" s="105"/>
      <c r="K7" s="105"/>
      <c r="L7" s="105"/>
      <c r="M7" s="105"/>
      <c r="N7" s="6"/>
    </row>
    <row r="8" spans="1:19" x14ac:dyDescent="0.35">
      <c r="A8" s="5"/>
      <c r="D8" s="106"/>
      <c r="E8" s="106"/>
      <c r="F8" s="106"/>
      <c r="G8" s="106"/>
      <c r="H8" s="106"/>
      <c r="I8" s="107" t="s">
        <v>6</v>
      </c>
      <c r="J8" s="107"/>
      <c r="K8" s="107"/>
      <c r="L8" s="102">
        <v>2</v>
      </c>
      <c r="M8" s="102"/>
      <c r="N8" s="6"/>
    </row>
    <row r="9" spans="1:19" x14ac:dyDescent="0.35">
      <c r="A9" s="5"/>
      <c r="N9" s="6"/>
    </row>
    <row r="10" spans="1:19" x14ac:dyDescent="0.35">
      <c r="A10" s="5"/>
      <c r="B10" s="108" t="s">
        <v>7</v>
      </c>
      <c r="C10" s="108"/>
      <c r="D10" s="108"/>
      <c r="E10" s="108"/>
      <c r="F10" s="9" t="s">
        <v>8</v>
      </c>
      <c r="G10" s="9" t="s">
        <v>9</v>
      </c>
      <c r="H10" s="9" t="s">
        <v>10</v>
      </c>
      <c r="I10" s="9" t="s">
        <v>11</v>
      </c>
      <c r="J10" s="9" t="s">
        <v>12</v>
      </c>
      <c r="K10" s="9" t="s">
        <v>13</v>
      </c>
      <c r="L10" s="9" t="s">
        <v>14</v>
      </c>
      <c r="M10" s="9" t="s">
        <v>15</v>
      </c>
      <c r="N10" s="6"/>
    </row>
    <row r="11" spans="1:19" x14ac:dyDescent="0.35">
      <c r="A11" s="5"/>
      <c r="B11" s="105" t="s">
        <v>16</v>
      </c>
      <c r="C11" s="105"/>
      <c r="D11" s="105"/>
      <c r="E11" s="105"/>
      <c r="F11" s="10" t="s">
        <v>17</v>
      </c>
      <c r="G11" s="10">
        <v>0.08</v>
      </c>
      <c r="H11" s="10">
        <v>1.21</v>
      </c>
      <c r="I11" s="11">
        <f t="shared" ref="I11:I25" si="0">IF(G11="","",G11*H11)</f>
        <v>9.6799999999999997E-2</v>
      </c>
      <c r="J11" s="12">
        <f t="shared" ref="J11:J23" si="1">IF(G11="","",$G11/$D$27)</f>
        <v>0.16666666666666666</v>
      </c>
      <c r="K11" s="13">
        <v>1.39</v>
      </c>
      <c r="L11" s="14">
        <f t="shared" ref="L11:L17" si="2">IF(K11="","",K11*I11)</f>
        <v>0.13455199999999998</v>
      </c>
      <c r="M11" s="12">
        <f t="shared" ref="M11:M17" si="3">IF(L11="","",L11/$L$26)</f>
        <v>0.26298538210005995</v>
      </c>
      <c r="N11" s="6"/>
    </row>
    <row r="12" spans="1:19" x14ac:dyDescent="0.35">
      <c r="A12" s="5"/>
      <c r="B12" s="105" t="s">
        <v>18</v>
      </c>
      <c r="C12" s="105"/>
      <c r="D12" s="105"/>
      <c r="E12" s="105"/>
      <c r="F12" s="10" t="s">
        <v>17</v>
      </c>
      <c r="G12" s="10">
        <v>0.08</v>
      </c>
      <c r="H12" s="10">
        <v>1.01</v>
      </c>
      <c r="I12" s="11">
        <f t="shared" si="0"/>
        <v>8.0799999999999997E-2</v>
      </c>
      <c r="J12" s="12">
        <f t="shared" si="1"/>
        <v>0.16666666666666666</v>
      </c>
      <c r="K12" s="13">
        <v>1.98</v>
      </c>
      <c r="L12" s="14">
        <f t="shared" si="2"/>
        <v>0.15998399999999999</v>
      </c>
      <c r="M12" s="12">
        <f t="shared" si="3"/>
        <v>0.31269288728444017</v>
      </c>
      <c r="N12" s="6"/>
    </row>
    <row r="13" spans="1:19" x14ac:dyDescent="0.35">
      <c r="A13" s="5"/>
      <c r="B13" s="105" t="s">
        <v>19</v>
      </c>
      <c r="C13" s="105"/>
      <c r="D13" s="105"/>
      <c r="E13" s="105"/>
      <c r="F13" s="10" t="s">
        <v>17</v>
      </c>
      <c r="G13" s="10">
        <v>0.04</v>
      </c>
      <c r="H13" s="10">
        <v>1.05</v>
      </c>
      <c r="I13" s="11">
        <f t="shared" si="0"/>
        <v>4.2000000000000003E-2</v>
      </c>
      <c r="J13" s="12">
        <f t="shared" si="1"/>
        <v>8.3333333333333329E-2</v>
      </c>
      <c r="K13" s="13">
        <v>2.38</v>
      </c>
      <c r="L13" s="14">
        <f t="shared" si="2"/>
        <v>9.9960000000000007E-2</v>
      </c>
      <c r="M13" s="12">
        <f t="shared" si="3"/>
        <v>0.19537441877283132</v>
      </c>
      <c r="N13" s="6"/>
    </row>
    <row r="14" spans="1:19" x14ac:dyDescent="0.35">
      <c r="A14" s="5"/>
      <c r="B14" s="105" t="s">
        <v>20</v>
      </c>
      <c r="C14" s="105"/>
      <c r="D14" s="105"/>
      <c r="E14" s="105"/>
      <c r="F14" s="10" t="s">
        <v>17</v>
      </c>
      <c r="G14" s="10">
        <v>0.03</v>
      </c>
      <c r="H14" s="10">
        <v>1.1100000000000001</v>
      </c>
      <c r="I14" s="11">
        <f t="shared" si="0"/>
        <v>3.3300000000000003E-2</v>
      </c>
      <c r="J14" s="12">
        <f t="shared" si="1"/>
        <v>6.2499999999999993E-2</v>
      </c>
      <c r="K14" s="13">
        <v>1.79</v>
      </c>
      <c r="L14" s="14">
        <f t="shared" si="2"/>
        <v>5.9607000000000007E-2</v>
      </c>
      <c r="M14" s="12">
        <f t="shared" si="3"/>
        <v>0.11650343117038972</v>
      </c>
      <c r="N14" s="6"/>
    </row>
    <row r="15" spans="1:19" x14ac:dyDescent="0.35">
      <c r="A15" s="5"/>
      <c r="B15" s="105" t="s">
        <v>21</v>
      </c>
      <c r="C15" s="105"/>
      <c r="D15" s="105"/>
      <c r="E15" s="105"/>
      <c r="F15" s="10" t="s">
        <v>22</v>
      </c>
      <c r="G15" s="10">
        <v>0.22</v>
      </c>
      <c r="H15" s="10">
        <v>1</v>
      </c>
      <c r="I15" s="11">
        <f t="shared" si="0"/>
        <v>0.22</v>
      </c>
      <c r="J15" s="12">
        <f t="shared" si="1"/>
        <v>0.45833333333333331</v>
      </c>
      <c r="K15" s="13">
        <v>0</v>
      </c>
      <c r="L15" s="14">
        <f t="shared" si="2"/>
        <v>0</v>
      </c>
      <c r="M15" s="12">
        <f t="shared" si="3"/>
        <v>0</v>
      </c>
      <c r="N15" s="6"/>
    </row>
    <row r="16" spans="1:19" x14ac:dyDescent="0.35">
      <c r="A16" s="5"/>
      <c r="B16" s="15" t="s">
        <v>23</v>
      </c>
      <c r="C16" s="16"/>
      <c r="D16" s="16"/>
      <c r="E16" s="17"/>
      <c r="F16" s="10" t="s">
        <v>166</v>
      </c>
      <c r="G16" s="10"/>
      <c r="H16" s="10"/>
      <c r="I16" s="11" t="str">
        <f t="shared" si="0"/>
        <v/>
      </c>
      <c r="J16" s="12" t="str">
        <f t="shared" si="1"/>
        <v/>
      </c>
      <c r="K16" s="13"/>
      <c r="L16" s="14" t="str">
        <f t="shared" si="2"/>
        <v/>
      </c>
      <c r="M16" s="12" t="str">
        <f t="shared" si="3"/>
        <v/>
      </c>
      <c r="N16" s="6"/>
    </row>
    <row r="17" spans="1:14" x14ac:dyDescent="0.35">
      <c r="A17" s="5"/>
      <c r="B17" s="15" t="s">
        <v>24</v>
      </c>
      <c r="C17" s="16"/>
      <c r="D17" s="16"/>
      <c r="E17" s="17"/>
      <c r="F17" s="10" t="s">
        <v>22</v>
      </c>
      <c r="G17" s="10">
        <v>7.0000000000000001E-3</v>
      </c>
      <c r="H17" s="10">
        <v>1</v>
      </c>
      <c r="I17" s="11">
        <f t="shared" si="0"/>
        <v>7.0000000000000001E-3</v>
      </c>
      <c r="J17" s="12">
        <f t="shared" si="1"/>
        <v>1.4583333333333332E-2</v>
      </c>
      <c r="K17" s="13">
        <v>5.72</v>
      </c>
      <c r="L17" s="14">
        <f t="shared" si="2"/>
        <v>4.0039999999999999E-2</v>
      </c>
      <c r="M17" s="12">
        <f t="shared" si="3"/>
        <v>7.8259220965027659E-2</v>
      </c>
      <c r="N17" s="6"/>
    </row>
    <row r="18" spans="1:14" x14ac:dyDescent="0.35">
      <c r="A18" s="5"/>
      <c r="B18" s="105" t="s">
        <v>25</v>
      </c>
      <c r="C18" s="105"/>
      <c r="D18" s="105"/>
      <c r="E18" s="105"/>
      <c r="F18" s="10" t="s">
        <v>166</v>
      </c>
      <c r="G18" s="10"/>
      <c r="H18" s="10"/>
      <c r="I18" s="11" t="str">
        <f t="shared" si="0"/>
        <v/>
      </c>
      <c r="J18" s="12" t="str">
        <f t="shared" si="1"/>
        <v/>
      </c>
      <c r="K18" s="13"/>
      <c r="L18" s="14"/>
      <c r="M18" s="12"/>
      <c r="N18" s="6"/>
    </row>
    <row r="19" spans="1:14" x14ac:dyDescent="0.35">
      <c r="A19" s="5"/>
      <c r="B19" s="105" t="s">
        <v>26</v>
      </c>
      <c r="C19" s="105"/>
      <c r="D19" s="105"/>
      <c r="E19" s="105"/>
      <c r="F19" s="10" t="s">
        <v>166</v>
      </c>
      <c r="G19" s="10"/>
      <c r="H19" s="10"/>
      <c r="I19" s="11" t="str">
        <f t="shared" si="0"/>
        <v/>
      </c>
      <c r="J19" s="12" t="str">
        <f t="shared" si="1"/>
        <v/>
      </c>
      <c r="K19" s="13"/>
      <c r="L19" s="14" t="str">
        <f>IF(K19="","",K19*I19)</f>
        <v/>
      </c>
      <c r="M19" s="12" t="str">
        <f>IF(L19="","",L19/$L$26)</f>
        <v/>
      </c>
      <c r="N19" s="6"/>
    </row>
    <row r="20" spans="1:14" x14ac:dyDescent="0.35">
      <c r="A20" s="5"/>
      <c r="B20" s="105" t="s">
        <v>27</v>
      </c>
      <c r="C20" s="105"/>
      <c r="D20" s="105"/>
      <c r="E20" s="105"/>
      <c r="F20" s="10" t="s">
        <v>17</v>
      </c>
      <c r="G20" s="10">
        <v>0.01</v>
      </c>
      <c r="H20" s="10">
        <v>1</v>
      </c>
      <c r="I20" s="11">
        <f t="shared" si="0"/>
        <v>0.01</v>
      </c>
      <c r="J20" s="12">
        <f t="shared" si="1"/>
        <v>2.0833333333333332E-2</v>
      </c>
      <c r="K20" s="13">
        <v>0</v>
      </c>
      <c r="L20" s="14">
        <f>IF(K20="","",K20*I20)</f>
        <v>0</v>
      </c>
      <c r="M20" s="12">
        <f>IF(L20="","",L20/$L$26)</f>
        <v>0</v>
      </c>
      <c r="N20" s="6"/>
    </row>
    <row r="21" spans="1:14" x14ac:dyDescent="0.35">
      <c r="A21" s="5"/>
      <c r="B21" s="105" t="s">
        <v>28</v>
      </c>
      <c r="C21" s="105"/>
      <c r="D21" s="105"/>
      <c r="E21" s="105"/>
      <c r="F21" s="10" t="s">
        <v>166</v>
      </c>
      <c r="G21" s="10"/>
      <c r="H21" s="10"/>
      <c r="I21" s="11" t="str">
        <f t="shared" si="0"/>
        <v/>
      </c>
      <c r="J21" s="12" t="str">
        <f t="shared" si="1"/>
        <v/>
      </c>
      <c r="K21" s="13"/>
      <c r="L21" s="14" t="str">
        <f>IF(K21="","",K21*I21)</f>
        <v/>
      </c>
      <c r="M21" s="12" t="str">
        <f>IF(L21="","",L21/$L$26)</f>
        <v/>
      </c>
      <c r="N21" s="6"/>
    </row>
    <row r="22" spans="1:14" x14ac:dyDescent="0.35">
      <c r="A22" s="5"/>
      <c r="B22" s="109" t="s">
        <v>29</v>
      </c>
      <c r="C22" s="109"/>
      <c r="D22" s="109"/>
      <c r="E22" s="109"/>
      <c r="F22" s="10" t="s">
        <v>17</v>
      </c>
      <c r="G22" s="10">
        <v>0.01</v>
      </c>
      <c r="H22" s="10">
        <v>1.1000000000000001</v>
      </c>
      <c r="I22" s="11">
        <f t="shared" si="0"/>
        <v>1.1000000000000001E-2</v>
      </c>
      <c r="J22" s="12">
        <f t="shared" si="1"/>
        <v>2.0833333333333332E-2</v>
      </c>
      <c r="K22" s="13">
        <v>1.59</v>
      </c>
      <c r="L22" s="14">
        <f>IF(K22="","",K22*I22)</f>
        <v>1.7490000000000002E-2</v>
      </c>
      <c r="M22" s="12">
        <f>IF(L22="","",L22/$L$26)</f>
        <v>3.4184659707251097E-2</v>
      </c>
      <c r="N22" s="6"/>
    </row>
    <row r="23" spans="1:14" x14ac:dyDescent="0.35">
      <c r="A23" s="5"/>
      <c r="B23" s="109" t="s">
        <v>30</v>
      </c>
      <c r="C23" s="109"/>
      <c r="D23" s="109"/>
      <c r="E23" s="109"/>
      <c r="F23" s="10" t="s">
        <v>17</v>
      </c>
      <c r="G23" s="10">
        <v>3.0000000000000001E-3</v>
      </c>
      <c r="H23" s="10">
        <v>1</v>
      </c>
      <c r="I23" s="11">
        <f t="shared" si="0"/>
        <v>3.0000000000000001E-3</v>
      </c>
      <c r="J23" s="12">
        <f t="shared" si="1"/>
        <v>6.2499999999999995E-3</v>
      </c>
      <c r="K23" s="13">
        <v>0</v>
      </c>
      <c r="L23" s="14">
        <f>IF(K23="","",K23*I23)</f>
        <v>0</v>
      </c>
      <c r="M23" s="12">
        <f>IF(L23="","",L23/$L$26)</f>
        <v>0</v>
      </c>
      <c r="N23" s="6"/>
    </row>
    <row r="24" spans="1:14" x14ac:dyDescent="0.35">
      <c r="A24" s="5"/>
      <c r="B24" s="109"/>
      <c r="C24" s="109"/>
      <c r="D24" s="109"/>
      <c r="E24" s="109"/>
      <c r="F24" s="10"/>
      <c r="G24" s="10"/>
      <c r="H24" s="10"/>
      <c r="I24" s="11" t="str">
        <f t="shared" si="0"/>
        <v/>
      </c>
      <c r="J24" s="12"/>
      <c r="K24" s="13"/>
      <c r="L24" s="14"/>
      <c r="M24" s="12"/>
      <c r="N24" s="6"/>
    </row>
    <row r="25" spans="1:14" x14ac:dyDescent="0.35">
      <c r="A25" s="5"/>
      <c r="B25" s="109"/>
      <c r="C25" s="109"/>
      <c r="D25" s="109"/>
      <c r="E25" s="109"/>
      <c r="F25" s="10"/>
      <c r="G25" s="10"/>
      <c r="H25" s="10"/>
      <c r="I25" s="11" t="str">
        <f t="shared" si="0"/>
        <v/>
      </c>
      <c r="J25" s="12"/>
      <c r="K25" s="13"/>
      <c r="L25" s="14"/>
      <c r="M25" s="12"/>
      <c r="N25" s="6"/>
    </row>
    <row r="26" spans="1:14" x14ac:dyDescent="0.35">
      <c r="A26" s="5"/>
      <c r="J26" s="11" t="s">
        <v>31</v>
      </c>
      <c r="K26" s="11"/>
      <c r="L26" s="18">
        <f>IF(L11="","",SUM(L11:L25))</f>
        <v>0.511633</v>
      </c>
      <c r="M26" s="19"/>
      <c r="N26" s="6"/>
    </row>
    <row r="27" spans="1:14" x14ac:dyDescent="0.35">
      <c r="A27" s="5"/>
      <c r="B27" s="110" t="s">
        <v>32</v>
      </c>
      <c r="C27" s="110"/>
      <c r="D27" s="11">
        <f>IF(G12="","",SUM(G11:G23))</f>
        <v>0.48000000000000004</v>
      </c>
      <c r="E27" s="20" t="s">
        <v>33</v>
      </c>
      <c r="F27" s="10">
        <v>0.95</v>
      </c>
      <c r="G27" s="20" t="s">
        <v>34</v>
      </c>
      <c r="H27" s="11">
        <f>IF(F28="","",F28/L8)</f>
        <v>0.22800000000000001</v>
      </c>
      <c r="I27" s="21" t="s">
        <v>35</v>
      </c>
      <c r="J27" s="14">
        <f>IF(H28="","",((H28*84)/16)+J28*23%)</f>
        <v>1.5195500100000001</v>
      </c>
      <c r="K27" s="110" t="s">
        <v>36</v>
      </c>
      <c r="L27" s="110"/>
      <c r="M27" s="14">
        <f>IF(J28="","",J28-H28)</f>
        <v>0.511633</v>
      </c>
      <c r="N27" s="6"/>
    </row>
    <row r="28" spans="1:14" x14ac:dyDescent="0.35">
      <c r="A28" s="5"/>
      <c r="B28" s="110" t="s">
        <v>37</v>
      </c>
      <c r="C28" s="110"/>
      <c r="D28" s="14">
        <f>IF(L26="","",(L26*1)/D27)</f>
        <v>1.0659020833333333</v>
      </c>
      <c r="E28" s="20" t="s">
        <v>38</v>
      </c>
      <c r="F28" s="22">
        <f>IF(D27="","",D27*F27)</f>
        <v>0.45600000000000002</v>
      </c>
      <c r="G28" s="20" t="s">
        <v>39</v>
      </c>
      <c r="H28" s="14">
        <f>IF(H27="","",L26/L8)</f>
        <v>0.2558165</v>
      </c>
      <c r="I28" s="21" t="s">
        <v>40</v>
      </c>
      <c r="J28" s="23">
        <f>IF(H28="","",(H28*75)/25)</f>
        <v>0.76744950000000001</v>
      </c>
      <c r="K28" s="110" t="s">
        <v>41</v>
      </c>
      <c r="L28" s="110"/>
      <c r="M28" s="24">
        <f>IF(M27="","",M27/J28)</f>
        <v>0.66666666666666663</v>
      </c>
      <c r="N28" s="6"/>
    </row>
    <row r="29" spans="1:14" x14ac:dyDescent="0.35">
      <c r="A29" s="5"/>
      <c r="N29" s="6"/>
    </row>
    <row r="30" spans="1:14" x14ac:dyDescent="0.35">
      <c r="A30" s="5"/>
      <c r="N30" s="6"/>
    </row>
    <row r="31" spans="1:14" x14ac:dyDescent="0.35">
      <c r="A31" s="5"/>
      <c r="B31" s="111" t="s">
        <v>42</v>
      </c>
      <c r="C31" s="111"/>
      <c r="D31" s="111"/>
      <c r="E31" s="25"/>
      <c r="F31" s="112" t="s">
        <v>43</v>
      </c>
      <c r="G31" s="112"/>
      <c r="H31" s="112"/>
      <c r="I31" s="102" t="s">
        <v>44</v>
      </c>
      <c r="J31" s="102"/>
      <c r="K31" s="102"/>
      <c r="L31" s="102"/>
      <c r="M31" s="102"/>
      <c r="N31" s="6"/>
    </row>
    <row r="32" spans="1:14" x14ac:dyDescent="0.35">
      <c r="A32" s="5"/>
      <c r="B32" s="111"/>
      <c r="C32" s="111"/>
      <c r="D32" s="111"/>
      <c r="E32" s="25"/>
      <c r="F32" s="112" t="s">
        <v>45</v>
      </c>
      <c r="G32" s="112"/>
      <c r="H32" s="112"/>
      <c r="I32" s="102" t="s">
        <v>46</v>
      </c>
      <c r="J32" s="102"/>
      <c r="K32" s="102"/>
      <c r="L32" s="102"/>
      <c r="M32" s="102"/>
      <c r="N32" s="6"/>
    </row>
    <row r="33" spans="1:14" x14ac:dyDescent="0.35">
      <c r="A33" s="5"/>
      <c r="B33" s="111"/>
      <c r="C33" s="111"/>
      <c r="D33" s="111"/>
      <c r="E33" s="25"/>
      <c r="F33" s="112" t="s">
        <v>47</v>
      </c>
      <c r="G33" s="112"/>
      <c r="H33" s="112"/>
      <c r="I33" s="102" t="s">
        <v>48</v>
      </c>
      <c r="J33" s="102"/>
      <c r="K33" s="102"/>
      <c r="L33" s="102"/>
      <c r="M33" s="102"/>
      <c r="N33" s="6"/>
    </row>
    <row r="34" spans="1:14" x14ac:dyDescent="0.35">
      <c r="A34" s="5"/>
      <c r="B34" s="111"/>
      <c r="C34" s="111"/>
      <c r="D34" s="111"/>
      <c r="E34" s="25"/>
      <c r="F34" s="112" t="s">
        <v>49</v>
      </c>
      <c r="G34" s="112"/>
      <c r="H34" s="112"/>
      <c r="I34" s="102" t="s">
        <v>50</v>
      </c>
      <c r="J34" s="102"/>
      <c r="K34" s="102"/>
      <c r="L34" s="102"/>
      <c r="M34" s="102"/>
      <c r="N34" s="6"/>
    </row>
    <row r="35" spans="1:14" x14ac:dyDescent="0.35">
      <c r="A35" s="5"/>
      <c r="B35" s="111"/>
      <c r="C35" s="111"/>
      <c r="D35" s="111"/>
      <c r="E35" s="25"/>
      <c r="F35" s="112" t="s">
        <v>51</v>
      </c>
      <c r="G35" s="112"/>
      <c r="H35" s="112"/>
      <c r="I35" s="102" t="s">
        <v>52</v>
      </c>
      <c r="J35" s="102"/>
      <c r="K35" s="102"/>
      <c r="L35" s="102"/>
      <c r="M35" s="102"/>
      <c r="N35" s="6"/>
    </row>
    <row r="36" spans="1:14" x14ac:dyDescent="0.35">
      <c r="A36" s="5"/>
      <c r="B36" s="26"/>
      <c r="C36" s="26"/>
      <c r="D36" s="26"/>
      <c r="I36" s="19"/>
      <c r="J36" s="19"/>
      <c r="K36" s="19"/>
      <c r="L36" s="19"/>
      <c r="M36" s="19"/>
      <c r="N36" s="6"/>
    </row>
    <row r="37" spans="1:14" x14ac:dyDescent="0.35">
      <c r="A37" s="5"/>
      <c r="B37" s="114" t="s">
        <v>53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6"/>
    </row>
    <row r="38" spans="1:14" x14ac:dyDescent="0.35">
      <c r="A38" s="5"/>
      <c r="B38" s="115" t="s">
        <v>54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6"/>
    </row>
    <row r="39" spans="1:14" x14ac:dyDescent="0.35">
      <c r="A39" s="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6"/>
    </row>
    <row r="40" spans="1:14" x14ac:dyDescent="0.35">
      <c r="A40" s="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6"/>
    </row>
    <row r="41" spans="1:14" x14ac:dyDescent="0.35">
      <c r="A41" s="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6"/>
    </row>
    <row r="42" spans="1:14" x14ac:dyDescent="0.35">
      <c r="A42" s="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6"/>
    </row>
    <row r="43" spans="1:14" x14ac:dyDescent="0.35">
      <c r="A43" s="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6"/>
    </row>
    <row r="44" spans="1:14" x14ac:dyDescent="0.35">
      <c r="A44" s="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6"/>
    </row>
    <row r="45" spans="1:14" x14ac:dyDescent="0.35">
      <c r="A45" s="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6"/>
    </row>
    <row r="46" spans="1:14" x14ac:dyDescent="0.35">
      <c r="A46" s="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6"/>
    </row>
    <row r="47" spans="1:14" x14ac:dyDescent="0.35">
      <c r="A47" s="5"/>
      <c r="B47" s="106" t="s">
        <v>55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6"/>
    </row>
    <row r="48" spans="1:14" x14ac:dyDescent="0.35">
      <c r="A48" s="5"/>
      <c r="B48" s="113" t="s">
        <v>56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6"/>
    </row>
    <row r="49" spans="1:14" x14ac:dyDescent="0.35">
      <c r="A49" s="5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6"/>
    </row>
    <row r="50" spans="1:14" x14ac:dyDescent="0.35">
      <c r="A50" s="5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6"/>
    </row>
    <row r="51" spans="1:14" x14ac:dyDescent="0.35">
      <c r="A51" s="5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6"/>
    </row>
    <row r="52" spans="1:14" ht="15" thickBot="1" x14ac:dyDescent="0.4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</row>
  </sheetData>
  <mergeCells count="42">
    <mergeCell ref="B47:M47"/>
    <mergeCell ref="B48:M51"/>
    <mergeCell ref="F34:H34"/>
    <mergeCell ref="I34:M34"/>
    <mergeCell ref="F35:H35"/>
    <mergeCell ref="I35:M35"/>
    <mergeCell ref="B37:M37"/>
    <mergeCell ref="B38:M46"/>
    <mergeCell ref="K27:L27"/>
    <mergeCell ref="B28:C28"/>
    <mergeCell ref="K28:L28"/>
    <mergeCell ref="B31:D35"/>
    <mergeCell ref="F31:H31"/>
    <mergeCell ref="I31:M31"/>
    <mergeCell ref="F32:H32"/>
    <mergeCell ref="I32:M32"/>
    <mergeCell ref="F33:H33"/>
    <mergeCell ref="I33:M33"/>
    <mergeCell ref="B27:C27"/>
    <mergeCell ref="B21:E21"/>
    <mergeCell ref="B22:E22"/>
    <mergeCell ref="B23:E23"/>
    <mergeCell ref="B24:E24"/>
    <mergeCell ref="B25:E25"/>
    <mergeCell ref="B20:E20"/>
    <mergeCell ref="D8:H8"/>
    <mergeCell ref="I8:K8"/>
    <mergeCell ref="L8:M8"/>
    <mergeCell ref="B10:E10"/>
    <mergeCell ref="B11:E11"/>
    <mergeCell ref="B12:E12"/>
    <mergeCell ref="B13:E13"/>
    <mergeCell ref="B14:E14"/>
    <mergeCell ref="B15:E15"/>
    <mergeCell ref="B18:E18"/>
    <mergeCell ref="B19:E19"/>
    <mergeCell ref="H3:M4"/>
    <mergeCell ref="D6:E6"/>
    <mergeCell ref="F6:G6"/>
    <mergeCell ref="H6:M6"/>
    <mergeCell ref="B7:C7"/>
    <mergeCell ref="D7:M7"/>
  </mergeCells>
  <dataValidations count="1">
    <dataValidation allowBlank="1" showInputMessage="1" showErrorMessage="1" promptTitle="Médida" sqref="F10" xr:uid="{00000000-0002-0000-0000-000000000000}"/>
  </dataValidations>
  <pageMargins left="0.70000000000000007" right="0.70000000000000007" top="0.75" bottom="0.75" header="0.30000000000000004" footer="0.3000000000000000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0"/>
  <sheetViews>
    <sheetView topLeftCell="A24" workbookViewId="0">
      <selection activeCell="G14" sqref="G14"/>
    </sheetView>
  </sheetViews>
  <sheetFormatPr defaultColWidth="9.1796875" defaultRowHeight="14.5" x14ac:dyDescent="0.35"/>
  <cols>
    <col min="1" max="1" width="2.453125" style="30" customWidth="1"/>
    <col min="2" max="2" width="5.26953125" style="30" customWidth="1"/>
    <col min="3" max="3" width="13.1796875" style="30" customWidth="1"/>
    <col min="4" max="4" width="9" style="30" customWidth="1"/>
    <col min="5" max="5" width="11.453125" style="30" customWidth="1"/>
    <col min="6" max="6" width="8.7265625" style="30" customWidth="1"/>
    <col min="7" max="7" width="8.81640625" style="30" bestFit="1" customWidth="1"/>
    <col min="8" max="8" width="6.54296875" style="30" customWidth="1"/>
    <col min="9" max="9" width="7.1796875" style="30" customWidth="1"/>
    <col min="10" max="10" width="9.1796875" style="30" bestFit="1" customWidth="1"/>
    <col min="11" max="11" width="8" style="30" customWidth="1"/>
    <col min="12" max="12" width="8.54296875" style="30" customWidth="1"/>
    <col min="13" max="13" width="7.7265625" style="30" customWidth="1"/>
    <col min="14" max="14" width="2.26953125" style="30" customWidth="1"/>
    <col min="15" max="15" width="9.1796875" style="30" customWidth="1"/>
    <col min="16" max="16384" width="9.1796875" style="30"/>
  </cols>
  <sheetData>
    <row r="1" spans="1:19" ht="15" thickBot="1" x14ac:dyDescent="0.4"/>
    <row r="2" spans="1:19" ht="15" customHeight="1" x14ac:dyDescent="0.35">
      <c r="A2" s="31"/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4"/>
    </row>
    <row r="3" spans="1:19" ht="15" customHeight="1" x14ac:dyDescent="0.35">
      <c r="A3" s="35"/>
      <c r="H3" s="117" t="s">
        <v>0</v>
      </c>
      <c r="I3" s="117"/>
      <c r="J3" s="117"/>
      <c r="K3" s="117"/>
      <c r="L3" s="117"/>
      <c r="M3" s="117"/>
      <c r="N3" s="36"/>
    </row>
    <row r="4" spans="1:19" x14ac:dyDescent="0.35">
      <c r="A4" s="35"/>
      <c r="H4" s="117"/>
      <c r="I4" s="117"/>
      <c r="J4" s="117"/>
      <c r="K4" s="117"/>
      <c r="L4" s="117"/>
      <c r="M4" s="117"/>
      <c r="N4" s="36"/>
    </row>
    <row r="5" spans="1:19" x14ac:dyDescent="0.35">
      <c r="A5" s="35"/>
      <c r="N5" s="36"/>
      <c r="P5" s="37"/>
      <c r="Q5" s="37"/>
      <c r="R5" s="37"/>
      <c r="S5" s="37"/>
    </row>
    <row r="6" spans="1:19" x14ac:dyDescent="0.35">
      <c r="A6" s="35"/>
      <c r="C6" s="38" t="s">
        <v>1</v>
      </c>
      <c r="D6" s="118" t="s">
        <v>171</v>
      </c>
      <c r="E6" s="118"/>
      <c r="F6" s="119" t="s">
        <v>2</v>
      </c>
      <c r="G6" s="119"/>
      <c r="H6" s="118" t="s">
        <v>57</v>
      </c>
      <c r="I6" s="118"/>
      <c r="J6" s="118"/>
      <c r="K6" s="118"/>
      <c r="L6" s="118"/>
      <c r="M6" s="118"/>
      <c r="N6" s="36"/>
    </row>
    <row r="7" spans="1:19" x14ac:dyDescent="0.35">
      <c r="A7" s="35"/>
      <c r="B7" s="120" t="s">
        <v>4</v>
      </c>
      <c r="C7" s="120"/>
      <c r="D7" s="116" t="s">
        <v>173</v>
      </c>
      <c r="E7" s="116"/>
      <c r="F7" s="116"/>
      <c r="G7" s="116"/>
      <c r="H7" s="116"/>
      <c r="I7" s="116"/>
      <c r="J7" s="116"/>
      <c r="K7" s="116"/>
      <c r="L7" s="116"/>
      <c r="M7" s="116"/>
      <c r="N7" s="36"/>
    </row>
    <row r="8" spans="1:19" x14ac:dyDescent="0.35">
      <c r="A8" s="35"/>
      <c r="D8" s="121"/>
      <c r="E8" s="121"/>
      <c r="F8" s="121"/>
      <c r="G8" s="121"/>
      <c r="H8" s="121"/>
      <c r="I8" s="122" t="s">
        <v>6</v>
      </c>
      <c r="J8" s="122"/>
      <c r="K8" s="122"/>
      <c r="L8" s="118">
        <v>2</v>
      </c>
      <c r="M8" s="118"/>
      <c r="N8" s="36"/>
    </row>
    <row r="9" spans="1:19" x14ac:dyDescent="0.35">
      <c r="A9" s="35"/>
      <c r="N9" s="36"/>
    </row>
    <row r="10" spans="1:19" x14ac:dyDescent="0.35">
      <c r="A10" s="35"/>
      <c r="B10" s="123" t="s">
        <v>7</v>
      </c>
      <c r="C10" s="123"/>
      <c r="D10" s="123"/>
      <c r="E10" s="123"/>
      <c r="F10" s="39" t="s">
        <v>8</v>
      </c>
      <c r="G10" s="39" t="s">
        <v>9</v>
      </c>
      <c r="H10" s="39" t="s">
        <v>10</v>
      </c>
      <c r="I10" s="39" t="s">
        <v>11</v>
      </c>
      <c r="J10" s="39" t="s">
        <v>12</v>
      </c>
      <c r="K10" s="39" t="s">
        <v>13</v>
      </c>
      <c r="L10" s="39" t="s">
        <v>14</v>
      </c>
      <c r="M10" s="39" t="s">
        <v>15</v>
      </c>
      <c r="N10" s="36"/>
    </row>
    <row r="11" spans="1:19" x14ac:dyDescent="0.35">
      <c r="A11" s="35"/>
      <c r="B11" s="116" t="s">
        <v>58</v>
      </c>
      <c r="C11" s="116"/>
      <c r="D11" s="116"/>
      <c r="E11" s="116"/>
      <c r="F11" s="40" t="s">
        <v>17</v>
      </c>
      <c r="G11" s="40">
        <v>0.2</v>
      </c>
      <c r="H11" s="40">
        <v>1.04</v>
      </c>
      <c r="I11" s="41">
        <f t="shared" ref="I11:I24" si="0">IF(G11="","",G11*H11)</f>
        <v>0.20800000000000002</v>
      </c>
      <c r="J11" s="42">
        <f t="shared" ref="J11:J23" si="1">IF(G11="","",$G11/$D$26)</f>
        <v>0.25031289111389232</v>
      </c>
      <c r="K11" s="43">
        <v>2.29</v>
      </c>
      <c r="L11" s="44">
        <f>IF(K11="","",K11*I11)</f>
        <v>0.47632000000000008</v>
      </c>
      <c r="M11" s="42">
        <f t="shared" ref="M11:M24" si="2">IF(L11="","",L11/$L$25)</f>
        <v>0.14466866859691865</v>
      </c>
      <c r="N11" s="36"/>
    </row>
    <row r="12" spans="1:19" x14ac:dyDescent="0.35">
      <c r="A12" s="35"/>
      <c r="B12" s="116" t="s">
        <v>20</v>
      </c>
      <c r="C12" s="116"/>
      <c r="D12" s="116"/>
      <c r="E12" s="116"/>
      <c r="F12" s="40" t="s">
        <v>17</v>
      </c>
      <c r="G12" s="40">
        <v>0.05</v>
      </c>
      <c r="H12" s="40">
        <v>1.1100000000000001</v>
      </c>
      <c r="I12" s="41">
        <f t="shared" si="0"/>
        <v>5.5500000000000008E-2</v>
      </c>
      <c r="J12" s="42">
        <f t="shared" si="1"/>
        <v>6.257822277847308E-2</v>
      </c>
      <c r="K12" s="43">
        <v>1.79</v>
      </c>
      <c r="L12" s="44">
        <f>IF(K12="","",K12*I12)</f>
        <v>9.9345000000000017E-2</v>
      </c>
      <c r="M12" s="42">
        <f t="shared" si="2"/>
        <v>3.0173221535440217E-2</v>
      </c>
      <c r="N12" s="36"/>
    </row>
    <row r="13" spans="1:19" x14ac:dyDescent="0.35">
      <c r="A13" s="35"/>
      <c r="B13" s="116" t="s">
        <v>24</v>
      </c>
      <c r="C13" s="116"/>
      <c r="D13" s="116"/>
      <c r="E13" s="116"/>
      <c r="F13" s="40" t="s">
        <v>22</v>
      </c>
      <c r="G13" s="40">
        <v>1.4999999999999999E-2</v>
      </c>
      <c r="H13" s="40">
        <v>1</v>
      </c>
      <c r="I13" s="41">
        <f t="shared" si="0"/>
        <v>1.4999999999999999E-2</v>
      </c>
      <c r="J13" s="42">
        <f t="shared" si="1"/>
        <v>1.8773466833541922E-2</v>
      </c>
      <c r="K13" s="43">
        <v>5.72</v>
      </c>
      <c r="L13" s="44">
        <f>IF(K13="","",K13*I13)</f>
        <v>8.5799999999999987E-2</v>
      </c>
      <c r="M13" s="42">
        <f t="shared" si="2"/>
        <v>2.6059312574772456E-2</v>
      </c>
      <c r="N13" s="36"/>
    </row>
    <row r="14" spans="1:19" x14ac:dyDescent="0.35">
      <c r="A14" s="35"/>
      <c r="B14" s="116" t="s">
        <v>59</v>
      </c>
      <c r="C14" s="116"/>
      <c r="D14" s="116"/>
      <c r="E14" s="116"/>
      <c r="F14" s="40" t="s">
        <v>17</v>
      </c>
      <c r="G14" s="40">
        <v>3.0000000000000001E-3</v>
      </c>
      <c r="H14" s="40">
        <v>1.52</v>
      </c>
      <c r="I14" s="41">
        <f t="shared" si="0"/>
        <v>4.5599999999999998E-3</v>
      </c>
      <c r="J14" s="42">
        <f t="shared" si="1"/>
        <v>3.7546933667083849E-3</v>
      </c>
      <c r="K14" s="43">
        <v>59.5</v>
      </c>
      <c r="L14" s="44">
        <f>IF(K14="","",K14*I14)</f>
        <v>0.27132000000000001</v>
      </c>
      <c r="M14" s="42">
        <f t="shared" si="2"/>
        <v>8.2405742281902852E-2</v>
      </c>
      <c r="N14" s="36"/>
    </row>
    <row r="15" spans="1:19" x14ac:dyDescent="0.35">
      <c r="A15" s="35"/>
      <c r="B15" s="116" t="s">
        <v>60</v>
      </c>
      <c r="C15" s="116"/>
      <c r="D15" s="116"/>
      <c r="E15" s="116"/>
      <c r="F15" s="40" t="s">
        <v>17</v>
      </c>
      <c r="G15" s="40">
        <v>0.01</v>
      </c>
      <c r="H15" s="40">
        <v>1.08</v>
      </c>
      <c r="I15" s="41">
        <f t="shared" si="0"/>
        <v>1.0800000000000001E-2</v>
      </c>
      <c r="J15" s="42">
        <f t="shared" si="1"/>
        <v>1.2515644555694616E-2</v>
      </c>
      <c r="K15" s="43">
        <v>5.49</v>
      </c>
      <c r="L15" s="44">
        <f>IF(K15="","",K15*I15)</f>
        <v>5.9292000000000004E-2</v>
      </c>
      <c r="M15" s="42">
        <f t="shared" si="2"/>
        <v>1.800826061985325E-2</v>
      </c>
      <c r="N15" s="36"/>
    </row>
    <row r="16" spans="1:19" x14ac:dyDescent="0.35">
      <c r="A16" s="35"/>
      <c r="B16" s="45" t="s">
        <v>23</v>
      </c>
      <c r="C16" s="46"/>
      <c r="D16" s="46"/>
      <c r="E16" s="47"/>
      <c r="F16" s="40" t="s">
        <v>17</v>
      </c>
      <c r="G16" s="40">
        <v>7.0000000000000001E-3</v>
      </c>
      <c r="H16" s="40">
        <v>1</v>
      </c>
      <c r="I16" s="41">
        <f t="shared" si="0"/>
        <v>7.0000000000000001E-3</v>
      </c>
      <c r="J16" s="42">
        <f t="shared" si="1"/>
        <v>8.7609511889862306E-3</v>
      </c>
      <c r="K16" s="43">
        <v>0.28999999999999998</v>
      </c>
      <c r="L16" s="44">
        <f>IF(K15="","",K15*I15)</f>
        <v>5.9292000000000004E-2</v>
      </c>
      <c r="M16" s="42">
        <f t="shared" si="2"/>
        <v>1.800826061985325E-2</v>
      </c>
      <c r="N16" s="36"/>
    </row>
    <row r="17" spans="1:19" x14ac:dyDescent="0.35">
      <c r="A17" s="35"/>
      <c r="B17" s="116" t="s">
        <v>61</v>
      </c>
      <c r="C17" s="116"/>
      <c r="D17" s="116"/>
      <c r="E17" s="116"/>
      <c r="F17" s="40" t="s">
        <v>17</v>
      </c>
      <c r="G17" s="40">
        <v>0.25</v>
      </c>
      <c r="H17" s="40">
        <v>1</v>
      </c>
      <c r="I17" s="41">
        <f t="shared" si="0"/>
        <v>0.15</v>
      </c>
      <c r="J17" s="42">
        <f t="shared" si="1"/>
        <v>0.3128911138923654</v>
      </c>
      <c r="K17" s="43">
        <v>6.79</v>
      </c>
      <c r="L17" s="44">
        <f>IF(K17="",""+#REF!,K17*I17)</f>
        <v>1.0185</v>
      </c>
      <c r="M17" s="42">
        <f t="shared" si="2"/>
        <v>0.30934044122850524</v>
      </c>
      <c r="N17" s="36"/>
    </row>
    <row r="18" spans="1:19" x14ac:dyDescent="0.35">
      <c r="A18" s="35"/>
      <c r="B18" s="116" t="s">
        <v>174</v>
      </c>
      <c r="C18" s="116"/>
      <c r="D18" s="116"/>
      <c r="E18" s="116"/>
      <c r="F18" s="40" t="s">
        <v>17</v>
      </c>
      <c r="G18" s="40">
        <v>0.2</v>
      </c>
      <c r="H18" s="40">
        <v>1.1299999999999999</v>
      </c>
      <c r="I18" s="41">
        <f t="shared" si="0"/>
        <v>0.22599999999999998</v>
      </c>
      <c r="J18" s="42">
        <f t="shared" si="1"/>
        <v>0.25031289111389232</v>
      </c>
      <c r="K18" s="43">
        <v>2.99</v>
      </c>
      <c r="L18" s="44">
        <f>IF(K18="",""+#REF!,K18*I18)</f>
        <v>0.67574000000000001</v>
      </c>
      <c r="M18" s="42">
        <f t="shared" si="2"/>
        <v>0.20523682842979887</v>
      </c>
      <c r="N18" s="36"/>
    </row>
    <row r="19" spans="1:19" x14ac:dyDescent="0.35">
      <c r="A19" s="35"/>
      <c r="B19" s="116" t="s">
        <v>175</v>
      </c>
      <c r="C19" s="116"/>
      <c r="D19" s="116"/>
      <c r="E19" s="116"/>
      <c r="F19" s="40" t="s">
        <v>17</v>
      </c>
      <c r="G19" s="40">
        <v>2E-3</v>
      </c>
      <c r="H19" s="40">
        <v>1</v>
      </c>
      <c r="I19" s="41">
        <f t="shared" si="0"/>
        <v>2E-3</v>
      </c>
      <c r="J19" s="42">
        <f t="shared" si="1"/>
        <v>2.5031289111389233E-3</v>
      </c>
      <c r="K19" s="43">
        <v>49</v>
      </c>
      <c r="L19" s="44">
        <f t="shared" ref="L19:L24" si="3">IF(K19="","",K19*I19)</f>
        <v>9.8000000000000004E-2</v>
      </c>
      <c r="M19" s="42">
        <f t="shared" si="2"/>
        <v>2.9764715994495355E-2</v>
      </c>
      <c r="N19" s="36"/>
    </row>
    <row r="20" spans="1:19" x14ac:dyDescent="0.35">
      <c r="A20" s="35"/>
      <c r="B20" s="116" t="s">
        <v>62</v>
      </c>
      <c r="C20" s="116"/>
      <c r="D20" s="116"/>
      <c r="E20" s="116"/>
      <c r="F20" s="40" t="s">
        <v>17</v>
      </c>
      <c r="G20" s="40">
        <v>2E-3</v>
      </c>
      <c r="H20" s="40">
        <v>1</v>
      </c>
      <c r="I20" s="41">
        <f t="shared" si="0"/>
        <v>2E-3</v>
      </c>
      <c r="J20" s="42">
        <f t="shared" si="1"/>
        <v>2.5031289111389233E-3</v>
      </c>
      <c r="K20" s="43">
        <v>74.94</v>
      </c>
      <c r="L20" s="44">
        <f t="shared" si="3"/>
        <v>0.14987999999999999</v>
      </c>
      <c r="M20" s="42">
        <f t="shared" si="2"/>
        <v>4.5521792176071052E-2</v>
      </c>
      <c r="N20" s="36"/>
    </row>
    <row r="21" spans="1:19" x14ac:dyDescent="0.35">
      <c r="A21" s="35"/>
      <c r="B21" s="116" t="s">
        <v>63</v>
      </c>
      <c r="C21" s="116"/>
      <c r="D21" s="116"/>
      <c r="E21" s="116"/>
      <c r="F21" s="40" t="s">
        <v>17</v>
      </c>
      <c r="G21" s="40">
        <v>0.05</v>
      </c>
      <c r="H21" s="40">
        <v>1</v>
      </c>
      <c r="I21" s="41">
        <f t="shared" si="0"/>
        <v>0.05</v>
      </c>
      <c r="J21" s="42">
        <f t="shared" si="1"/>
        <v>6.257822277847308E-2</v>
      </c>
      <c r="K21" s="43">
        <v>5.98</v>
      </c>
      <c r="L21" s="44">
        <f t="shared" si="3"/>
        <v>0.29900000000000004</v>
      </c>
      <c r="M21" s="42">
        <f t="shared" si="2"/>
        <v>9.0812755942388898E-2</v>
      </c>
      <c r="N21" s="36"/>
    </row>
    <row r="22" spans="1:19" x14ac:dyDescent="0.35">
      <c r="A22" s="35"/>
      <c r="B22" s="116" t="s">
        <v>64</v>
      </c>
      <c r="C22" s="116"/>
      <c r="D22" s="116"/>
      <c r="E22" s="116"/>
      <c r="F22" s="40" t="s">
        <v>169</v>
      </c>
      <c r="G22" s="40">
        <v>0.01</v>
      </c>
      <c r="H22" s="40">
        <v>1</v>
      </c>
      <c r="I22" s="41">
        <f t="shared" si="0"/>
        <v>0.01</v>
      </c>
      <c r="J22" s="42">
        <f t="shared" si="1"/>
        <v>1.2515644555694616E-2</v>
      </c>
      <c r="K22" s="43">
        <v>0</v>
      </c>
      <c r="L22" s="44">
        <f t="shared" si="3"/>
        <v>0</v>
      </c>
      <c r="M22" s="42">
        <f t="shared" si="2"/>
        <v>0</v>
      </c>
      <c r="N22" s="36"/>
    </row>
    <row r="23" spans="1:19" x14ac:dyDescent="0.35">
      <c r="A23" s="35"/>
      <c r="B23" s="109"/>
      <c r="C23" s="109"/>
      <c r="D23" s="109"/>
      <c r="E23" s="109"/>
      <c r="F23" s="40"/>
      <c r="G23" s="40"/>
      <c r="H23" s="40"/>
      <c r="I23" s="41" t="str">
        <f t="shared" si="0"/>
        <v/>
      </c>
      <c r="J23" s="42" t="str">
        <f t="shared" si="1"/>
        <v/>
      </c>
      <c r="K23" s="43"/>
      <c r="L23" s="44" t="str">
        <f t="shared" si="3"/>
        <v/>
      </c>
      <c r="M23" s="42" t="str">
        <f t="shared" si="2"/>
        <v/>
      </c>
      <c r="N23" s="36"/>
    </row>
    <row r="24" spans="1:19" x14ac:dyDescent="0.35">
      <c r="A24" s="35"/>
      <c r="B24" s="109"/>
      <c r="C24" s="109"/>
      <c r="D24" s="109"/>
      <c r="E24" s="109"/>
      <c r="F24" s="40"/>
      <c r="G24" s="40"/>
      <c r="H24" s="40"/>
      <c r="I24" s="41" t="str">
        <f t="shared" si="0"/>
        <v/>
      </c>
      <c r="J24" s="42"/>
      <c r="K24" s="43"/>
      <c r="L24" s="44" t="str">
        <f t="shared" si="3"/>
        <v/>
      </c>
      <c r="M24" s="42" t="str">
        <f t="shared" si="2"/>
        <v/>
      </c>
      <c r="N24" s="36"/>
    </row>
    <row r="25" spans="1:19" customFormat="1" x14ac:dyDescent="0.35">
      <c r="A25" s="35"/>
      <c r="B25" s="30"/>
      <c r="C25" s="30"/>
      <c r="D25" s="30"/>
      <c r="E25" s="30"/>
      <c r="F25" s="30"/>
      <c r="G25" s="30"/>
      <c r="H25" s="30"/>
      <c r="I25" s="30"/>
      <c r="J25" s="124" t="s">
        <v>31</v>
      </c>
      <c r="K25" s="124"/>
      <c r="L25" s="48">
        <f>IF(L11="","",SUM(L11:L24))</f>
        <v>3.2924889999999998</v>
      </c>
      <c r="M25" s="49"/>
      <c r="N25" s="36"/>
      <c r="O25" s="30"/>
      <c r="P25" s="30"/>
      <c r="Q25" s="30"/>
      <c r="R25" s="30"/>
      <c r="S25" s="30"/>
    </row>
    <row r="26" spans="1:19" customFormat="1" x14ac:dyDescent="0.35">
      <c r="A26" s="35"/>
      <c r="B26" s="125" t="s">
        <v>32</v>
      </c>
      <c r="C26" s="125"/>
      <c r="D26" s="41">
        <f>IF(G12="","",SUM(G11:G24))</f>
        <v>0.79900000000000015</v>
      </c>
      <c r="E26" s="50" t="s">
        <v>33</v>
      </c>
      <c r="F26" s="40">
        <v>0.8</v>
      </c>
      <c r="G26" s="50" t="s">
        <v>34</v>
      </c>
      <c r="H26" s="41">
        <f>IF(F27="","",F27/L8)</f>
        <v>0.31960000000000011</v>
      </c>
      <c r="I26" s="50" t="s">
        <v>35</v>
      </c>
      <c r="J26" s="44">
        <f>IF(H27="","",((H27*84)/16)+J27*23%)</f>
        <v>9.7786923300000002</v>
      </c>
      <c r="K26" s="125" t="s">
        <v>36</v>
      </c>
      <c r="L26" s="125"/>
      <c r="M26" s="44">
        <f>IF(J27="","",J27-H27)</f>
        <v>3.2924889999999998</v>
      </c>
      <c r="N26" s="36"/>
      <c r="O26" s="30"/>
      <c r="P26" s="30"/>
      <c r="Q26" s="30"/>
      <c r="R26" s="30"/>
      <c r="S26" s="30"/>
    </row>
    <row r="27" spans="1:19" customFormat="1" x14ac:dyDescent="0.35">
      <c r="A27" s="35"/>
      <c r="B27" s="125" t="s">
        <v>37</v>
      </c>
      <c r="C27" s="125"/>
      <c r="D27" s="44">
        <f>IF(L25="","",(L25*1)/D26)</f>
        <v>4.1207622027534407</v>
      </c>
      <c r="E27" s="50" t="s">
        <v>38</v>
      </c>
      <c r="F27" s="51">
        <f>IF(D26="","",D26*F26)</f>
        <v>0.63920000000000021</v>
      </c>
      <c r="G27" s="50" t="s">
        <v>39</v>
      </c>
      <c r="H27" s="44">
        <f>IF(H26="","",L25/L8)</f>
        <v>1.6462444999999999</v>
      </c>
      <c r="I27" s="50" t="s">
        <v>40</v>
      </c>
      <c r="J27" s="52">
        <f>IF(H27="","",(H27*75)/25)</f>
        <v>4.9387334999999997</v>
      </c>
      <c r="K27" s="125" t="s">
        <v>41</v>
      </c>
      <c r="L27" s="125"/>
      <c r="M27" s="53">
        <f>IF(M26="","",M26/J27)</f>
        <v>0.66666666666666663</v>
      </c>
      <c r="N27" s="36"/>
      <c r="O27" s="30"/>
      <c r="P27" s="30"/>
      <c r="Q27" s="30"/>
      <c r="R27" s="30"/>
      <c r="S27" s="30"/>
    </row>
    <row r="28" spans="1:19" customFormat="1" x14ac:dyDescent="0.35">
      <c r="A28" s="35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6"/>
      <c r="O28" s="30"/>
      <c r="P28" s="30"/>
      <c r="Q28" s="30"/>
      <c r="R28" s="30"/>
      <c r="S28" s="30"/>
    </row>
    <row r="29" spans="1:19" customFormat="1" x14ac:dyDescent="0.35">
      <c r="A29" s="35"/>
      <c r="B29" s="126"/>
      <c r="C29" s="126"/>
      <c r="D29" s="126"/>
      <c r="E29" s="54"/>
      <c r="F29" s="127" t="s">
        <v>43</v>
      </c>
      <c r="G29" s="127"/>
      <c r="H29" s="127"/>
      <c r="I29" s="118" t="s">
        <v>65</v>
      </c>
      <c r="J29" s="118"/>
      <c r="K29" s="118"/>
      <c r="L29" s="118"/>
      <c r="M29" s="118"/>
      <c r="N29" s="36"/>
      <c r="O29" s="30"/>
      <c r="P29" s="30"/>
      <c r="Q29" s="30"/>
      <c r="R29" s="30"/>
      <c r="S29" s="30"/>
    </row>
    <row r="30" spans="1:19" customFormat="1" x14ac:dyDescent="0.35">
      <c r="A30" s="35"/>
      <c r="B30" s="126"/>
      <c r="C30" s="126"/>
      <c r="D30" s="126"/>
      <c r="E30" s="54"/>
      <c r="F30" s="127" t="s">
        <v>45</v>
      </c>
      <c r="G30" s="127"/>
      <c r="H30" s="127"/>
      <c r="I30" s="118" t="s">
        <v>66</v>
      </c>
      <c r="J30" s="118"/>
      <c r="K30" s="118"/>
      <c r="L30" s="118"/>
      <c r="M30" s="118"/>
      <c r="N30" s="36"/>
      <c r="O30" s="30"/>
      <c r="P30" s="30"/>
      <c r="Q30" s="30"/>
      <c r="R30" s="30"/>
      <c r="S30" s="30"/>
    </row>
    <row r="31" spans="1:19" customFormat="1" x14ac:dyDescent="0.35">
      <c r="A31" s="35"/>
      <c r="B31" s="126"/>
      <c r="C31" s="126"/>
      <c r="D31" s="126"/>
      <c r="E31" s="54"/>
      <c r="F31" s="127" t="s">
        <v>47</v>
      </c>
      <c r="G31" s="127"/>
      <c r="H31" s="127"/>
      <c r="I31" s="118" t="s">
        <v>67</v>
      </c>
      <c r="J31" s="118"/>
      <c r="K31" s="118"/>
      <c r="L31" s="118"/>
      <c r="M31" s="118"/>
      <c r="N31" s="36"/>
      <c r="O31" s="30"/>
      <c r="P31" s="30"/>
      <c r="Q31" s="30"/>
      <c r="R31" s="30"/>
      <c r="S31" s="30"/>
    </row>
    <row r="32" spans="1:19" customFormat="1" x14ac:dyDescent="0.35">
      <c r="A32" s="35"/>
      <c r="B32" s="126"/>
      <c r="C32" s="126"/>
      <c r="D32" s="126"/>
      <c r="E32" s="54"/>
      <c r="F32" s="127" t="s">
        <v>49</v>
      </c>
      <c r="G32" s="127"/>
      <c r="H32" s="127"/>
      <c r="I32" s="118" t="s">
        <v>50</v>
      </c>
      <c r="J32" s="118"/>
      <c r="K32" s="118"/>
      <c r="L32" s="118"/>
      <c r="M32" s="118"/>
      <c r="N32" s="36"/>
      <c r="O32" s="30"/>
      <c r="P32" s="30"/>
      <c r="Q32" s="30"/>
      <c r="R32" s="30"/>
      <c r="S32" s="30"/>
    </row>
    <row r="33" spans="1:19" customFormat="1" x14ac:dyDescent="0.35">
      <c r="A33" s="35"/>
      <c r="B33" s="126"/>
      <c r="C33" s="126"/>
      <c r="D33" s="126"/>
      <c r="E33" s="54"/>
      <c r="F33" s="127" t="s">
        <v>51</v>
      </c>
      <c r="G33" s="127"/>
      <c r="H33" s="127"/>
      <c r="I33" s="118" t="s">
        <v>52</v>
      </c>
      <c r="J33" s="118"/>
      <c r="K33" s="118"/>
      <c r="L33" s="118"/>
      <c r="M33" s="118"/>
      <c r="N33" s="36"/>
      <c r="O33" s="30"/>
      <c r="P33" s="30"/>
      <c r="Q33" s="30"/>
      <c r="R33" s="30"/>
      <c r="S33" s="30"/>
    </row>
    <row r="34" spans="1:19" customFormat="1" x14ac:dyDescent="0.35">
      <c r="A34" s="35"/>
      <c r="B34" s="55"/>
      <c r="C34" s="55"/>
      <c r="D34" s="55"/>
      <c r="E34" s="30"/>
      <c r="F34" s="30"/>
      <c r="G34" s="30"/>
      <c r="H34" s="30"/>
      <c r="I34" s="49"/>
      <c r="J34" s="49"/>
      <c r="K34" s="49"/>
      <c r="L34" s="49"/>
      <c r="M34" s="49"/>
      <c r="N34" s="36"/>
      <c r="O34" s="30"/>
      <c r="P34" s="30"/>
      <c r="Q34" s="30"/>
      <c r="R34" s="30"/>
      <c r="S34" s="30"/>
    </row>
    <row r="35" spans="1:19" customFormat="1" x14ac:dyDescent="0.35">
      <c r="A35" s="35"/>
      <c r="B35" s="131" t="s">
        <v>53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36"/>
      <c r="O35" s="30"/>
      <c r="P35" s="30"/>
      <c r="Q35" s="30"/>
      <c r="R35" s="30"/>
      <c r="S35" s="30"/>
    </row>
    <row r="36" spans="1:19" customFormat="1" x14ac:dyDescent="0.35">
      <c r="A36" s="35"/>
      <c r="B36" s="128" t="s">
        <v>172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36"/>
      <c r="O36" s="30"/>
      <c r="P36" s="30"/>
      <c r="Q36" s="30"/>
      <c r="R36" s="30"/>
      <c r="S36" s="30"/>
    </row>
    <row r="37" spans="1:19" customFormat="1" x14ac:dyDescent="0.35">
      <c r="A37" s="35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36"/>
      <c r="O37" s="30"/>
      <c r="P37" s="30"/>
      <c r="Q37" s="30"/>
      <c r="R37" s="30"/>
      <c r="S37" s="30"/>
    </row>
    <row r="38" spans="1:19" customFormat="1" x14ac:dyDescent="0.35">
      <c r="A38" s="35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36"/>
      <c r="O38" s="30"/>
      <c r="P38" s="30"/>
      <c r="Q38" s="30"/>
      <c r="R38" s="30"/>
      <c r="S38" s="30"/>
    </row>
    <row r="39" spans="1:19" customFormat="1" x14ac:dyDescent="0.35">
      <c r="A39" s="35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36"/>
      <c r="O39" s="30"/>
      <c r="P39" s="30"/>
      <c r="Q39" s="30"/>
      <c r="R39" s="30"/>
      <c r="S39" s="30"/>
    </row>
    <row r="40" spans="1:19" customFormat="1" x14ac:dyDescent="0.35">
      <c r="A40" s="35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36"/>
      <c r="O40" s="30"/>
      <c r="P40" s="30"/>
      <c r="Q40" s="30"/>
      <c r="R40" s="30"/>
      <c r="S40" s="30"/>
    </row>
    <row r="41" spans="1:19" customFormat="1" x14ac:dyDescent="0.35">
      <c r="A41" s="35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36"/>
      <c r="O41" s="30"/>
      <c r="P41" s="30"/>
      <c r="Q41" s="30"/>
      <c r="R41" s="30"/>
      <c r="S41" s="30"/>
    </row>
    <row r="42" spans="1:19" customFormat="1" x14ac:dyDescent="0.35">
      <c r="A42" s="35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36"/>
      <c r="O42" s="30"/>
      <c r="P42" s="30"/>
      <c r="Q42" s="30"/>
      <c r="R42" s="30"/>
      <c r="S42" s="30"/>
    </row>
    <row r="43" spans="1:19" customFormat="1" x14ac:dyDescent="0.35">
      <c r="A43" s="35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36"/>
      <c r="O43" s="30"/>
      <c r="P43" s="30"/>
      <c r="Q43" s="30"/>
      <c r="R43" s="30"/>
      <c r="S43" s="30"/>
    </row>
    <row r="44" spans="1:19" customFormat="1" x14ac:dyDescent="0.35">
      <c r="A44" s="35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36"/>
      <c r="O44" s="30"/>
      <c r="P44" s="30"/>
      <c r="Q44" s="30"/>
      <c r="R44" s="30"/>
      <c r="S44" s="30"/>
    </row>
    <row r="45" spans="1:19" customFormat="1" x14ac:dyDescent="0.35">
      <c r="A45" s="35"/>
      <c r="B45" s="129" t="s">
        <v>55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36"/>
      <c r="O45" s="30"/>
      <c r="P45" s="30"/>
      <c r="Q45" s="30"/>
      <c r="R45" s="30"/>
      <c r="S45" s="30"/>
    </row>
    <row r="46" spans="1:19" customFormat="1" x14ac:dyDescent="0.35">
      <c r="A46" s="35"/>
      <c r="B46" s="130" t="s">
        <v>68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36"/>
      <c r="O46" s="30"/>
      <c r="P46" s="30"/>
      <c r="Q46" s="30"/>
      <c r="R46" s="30"/>
      <c r="S46" s="30"/>
    </row>
    <row r="47" spans="1:19" customFormat="1" x14ac:dyDescent="0.35">
      <c r="A47" s="35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36"/>
      <c r="O47" s="30"/>
      <c r="P47" s="30"/>
      <c r="Q47" s="30"/>
      <c r="R47" s="30"/>
      <c r="S47" s="30"/>
    </row>
    <row r="48" spans="1:19" customFormat="1" x14ac:dyDescent="0.35">
      <c r="A48" s="35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36"/>
      <c r="O48" s="30"/>
      <c r="P48" s="30"/>
      <c r="Q48" s="30"/>
      <c r="R48" s="30"/>
      <c r="S48" s="30"/>
    </row>
    <row r="49" spans="1:19" customFormat="1" x14ac:dyDescent="0.35">
      <c r="A49" s="35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36"/>
      <c r="O49" s="30"/>
      <c r="P49" s="30"/>
      <c r="Q49" s="30"/>
      <c r="R49" s="30"/>
      <c r="S49" s="30"/>
    </row>
    <row r="50" spans="1:19" customFormat="1" ht="15" thickBot="1" x14ac:dyDescent="0.4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30"/>
      <c r="P50" s="30"/>
      <c r="Q50" s="30"/>
      <c r="R50" s="30"/>
      <c r="S50" s="30"/>
    </row>
  </sheetData>
  <mergeCells count="43">
    <mergeCell ref="B36:M44"/>
    <mergeCell ref="B45:M45"/>
    <mergeCell ref="B46:M49"/>
    <mergeCell ref="I31:M31"/>
    <mergeCell ref="F32:H32"/>
    <mergeCell ref="I32:M32"/>
    <mergeCell ref="F33:H33"/>
    <mergeCell ref="I33:M33"/>
    <mergeCell ref="B35:M35"/>
    <mergeCell ref="B26:C26"/>
    <mergeCell ref="K26:L26"/>
    <mergeCell ref="B27:C27"/>
    <mergeCell ref="K27:L27"/>
    <mergeCell ref="B29:D33"/>
    <mergeCell ref="F29:H29"/>
    <mergeCell ref="I29:M29"/>
    <mergeCell ref="F30:H30"/>
    <mergeCell ref="I30:M30"/>
    <mergeCell ref="F31:H31"/>
    <mergeCell ref="J25:K25"/>
    <mergeCell ref="B13:E13"/>
    <mergeCell ref="B14:E14"/>
    <mergeCell ref="B15:E15"/>
    <mergeCell ref="B17:E17"/>
    <mergeCell ref="B18:E18"/>
    <mergeCell ref="B19:E19"/>
    <mergeCell ref="B20:E20"/>
    <mergeCell ref="B21:E21"/>
    <mergeCell ref="B22:E22"/>
    <mergeCell ref="B23:E23"/>
    <mergeCell ref="B24:E24"/>
    <mergeCell ref="B12:E12"/>
    <mergeCell ref="H3:M4"/>
    <mergeCell ref="D6:E6"/>
    <mergeCell ref="F6:G6"/>
    <mergeCell ref="H6:M6"/>
    <mergeCell ref="B7:C7"/>
    <mergeCell ref="D7:M7"/>
    <mergeCell ref="D8:H8"/>
    <mergeCell ref="I8:K8"/>
    <mergeCell ref="L8:M8"/>
    <mergeCell ref="B10:E10"/>
    <mergeCell ref="B11:E11"/>
  </mergeCells>
  <dataValidations count="1">
    <dataValidation allowBlank="1" showInputMessage="1" showErrorMessage="1" promptTitle="Médida" sqref="F10" xr:uid="{00000000-0002-0000-0100-000000000000}"/>
  </dataValidations>
  <pageMargins left="0.70000000000000007" right="0.70000000000000007" top="0.75" bottom="0.75" header="0.30000000000000004" footer="0.3000000000000000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7"/>
  <sheetViews>
    <sheetView topLeftCell="A6" workbookViewId="0">
      <selection activeCell="E17" sqref="E17"/>
    </sheetView>
  </sheetViews>
  <sheetFormatPr defaultColWidth="9.1796875" defaultRowHeight="14.5" x14ac:dyDescent="0.35"/>
  <cols>
    <col min="1" max="1" width="2.453125" style="59" customWidth="1"/>
    <col min="2" max="2" width="5.26953125" style="59" customWidth="1"/>
    <col min="3" max="3" width="13.1796875" style="59" customWidth="1"/>
    <col min="4" max="4" width="9" style="59" customWidth="1"/>
    <col min="5" max="5" width="11.453125" style="59" customWidth="1"/>
    <col min="6" max="6" width="8.7265625" style="59" customWidth="1"/>
    <col min="7" max="7" width="8.81640625" style="59" bestFit="1" customWidth="1"/>
    <col min="8" max="8" width="6.54296875" style="59" customWidth="1"/>
    <col min="9" max="9" width="7.1796875" style="59" customWidth="1"/>
    <col min="10" max="10" width="9.1796875" style="59" bestFit="1" customWidth="1"/>
    <col min="11" max="11" width="8" style="59" customWidth="1"/>
    <col min="12" max="12" width="8.54296875" style="59" customWidth="1"/>
    <col min="13" max="13" width="7.7265625" style="59" customWidth="1"/>
    <col min="14" max="14" width="2.26953125" style="59" customWidth="1"/>
    <col min="15" max="15" width="9.1796875" style="59" customWidth="1"/>
    <col min="16" max="16" width="9.1796875" style="59"/>
    <col min="17" max="17" width="34.54296875" style="59" bestFit="1" customWidth="1"/>
    <col min="18" max="18" width="9.1796875" style="59" customWidth="1"/>
    <col min="19" max="19" width="6.26953125" style="59" bestFit="1" customWidth="1"/>
    <col min="20" max="16384" width="9.1796875" style="59"/>
  </cols>
  <sheetData>
    <row r="1" spans="1:19" ht="15" thickBot="1" x14ac:dyDescent="0.4"/>
    <row r="2" spans="1:19" ht="15" customHeight="1" x14ac:dyDescent="0.35">
      <c r="A2" s="60"/>
      <c r="B2" s="61"/>
      <c r="C2" s="61"/>
      <c r="D2" s="61"/>
      <c r="E2" s="61"/>
      <c r="F2" s="61"/>
      <c r="G2" s="61"/>
      <c r="H2" s="61"/>
      <c r="I2" s="61"/>
      <c r="J2" s="61"/>
      <c r="K2" s="62"/>
      <c r="L2" s="62"/>
      <c r="M2" s="62"/>
      <c r="N2" s="63"/>
    </row>
    <row r="3" spans="1:19" ht="15" customHeight="1" x14ac:dyDescent="0.35">
      <c r="A3" s="64"/>
      <c r="H3" s="132" t="s">
        <v>0</v>
      </c>
      <c r="I3" s="132"/>
      <c r="J3" s="132"/>
      <c r="K3" s="132"/>
      <c r="L3" s="132"/>
      <c r="M3" s="132"/>
      <c r="N3" s="65"/>
    </row>
    <row r="4" spans="1:19" x14ac:dyDescent="0.35">
      <c r="A4" s="64"/>
      <c r="H4" s="132"/>
      <c r="I4" s="132"/>
      <c r="J4" s="132"/>
      <c r="K4" s="132"/>
      <c r="L4" s="132"/>
      <c r="M4" s="132"/>
      <c r="N4" s="65"/>
    </row>
    <row r="5" spans="1:19" x14ac:dyDescent="0.35">
      <c r="A5" s="64"/>
      <c r="N5" s="65"/>
      <c r="P5" s="66"/>
      <c r="Q5" s="66"/>
      <c r="R5" s="66"/>
      <c r="S5" s="66"/>
    </row>
    <row r="6" spans="1:19" x14ac:dyDescent="0.35">
      <c r="A6" s="64"/>
      <c r="C6" s="67" t="s">
        <v>1</v>
      </c>
      <c r="D6" s="133" t="s">
        <v>69</v>
      </c>
      <c r="E6" s="133"/>
      <c r="F6" s="134" t="s">
        <v>2</v>
      </c>
      <c r="G6" s="134"/>
      <c r="H6" s="133" t="s">
        <v>69</v>
      </c>
      <c r="I6" s="133"/>
      <c r="J6" s="133"/>
      <c r="K6" s="133"/>
      <c r="L6" s="133"/>
      <c r="M6" s="133"/>
      <c r="N6" s="65"/>
    </row>
    <row r="7" spans="1:19" x14ac:dyDescent="0.35">
      <c r="A7" s="64"/>
      <c r="B7" s="135" t="s">
        <v>4</v>
      </c>
      <c r="C7" s="135"/>
      <c r="D7" s="136" t="s">
        <v>168</v>
      </c>
      <c r="E7" s="136"/>
      <c r="F7" s="136"/>
      <c r="G7" s="136"/>
      <c r="H7" s="136"/>
      <c r="I7" s="136"/>
      <c r="J7" s="136"/>
      <c r="K7" s="136"/>
      <c r="L7" s="136"/>
      <c r="M7" s="136"/>
      <c r="N7" s="65"/>
    </row>
    <row r="8" spans="1:19" x14ac:dyDescent="0.35">
      <c r="A8" s="64"/>
      <c r="D8" s="121"/>
      <c r="E8" s="121"/>
      <c r="F8" s="121"/>
      <c r="G8" s="121"/>
      <c r="H8" s="121"/>
      <c r="I8" s="137" t="s">
        <v>6</v>
      </c>
      <c r="J8" s="137"/>
      <c r="K8" s="137"/>
      <c r="L8" s="133">
        <v>2</v>
      </c>
      <c r="M8" s="133"/>
      <c r="N8" s="65"/>
      <c r="Q8" s="155"/>
      <c r="R8" s="155"/>
      <c r="S8" s="155"/>
    </row>
    <row r="9" spans="1:19" x14ac:dyDescent="0.35">
      <c r="A9" s="64"/>
      <c r="N9" s="65"/>
      <c r="Q9" s="155"/>
      <c r="R9" s="155"/>
      <c r="S9" s="155"/>
    </row>
    <row r="10" spans="1:19" x14ac:dyDescent="0.35">
      <c r="A10" s="64"/>
      <c r="B10" s="138" t="s">
        <v>7</v>
      </c>
      <c r="C10" s="139"/>
      <c r="D10" s="139"/>
      <c r="E10" s="140"/>
      <c r="F10" s="68" t="s">
        <v>8</v>
      </c>
      <c r="G10" s="68" t="s">
        <v>9</v>
      </c>
      <c r="H10" s="68" t="s">
        <v>10</v>
      </c>
      <c r="I10" s="68" t="s">
        <v>11</v>
      </c>
      <c r="J10" s="68" t="s">
        <v>12</v>
      </c>
      <c r="K10" s="68" t="s">
        <v>13</v>
      </c>
      <c r="L10" s="68" t="s">
        <v>14</v>
      </c>
      <c r="M10" s="68" t="s">
        <v>15</v>
      </c>
      <c r="N10" s="65"/>
      <c r="Q10" s="156"/>
      <c r="R10" s="156"/>
      <c r="S10" s="156"/>
    </row>
    <row r="11" spans="1:19" x14ac:dyDescent="0.35">
      <c r="A11" s="64"/>
      <c r="B11" s="136" t="s">
        <v>70</v>
      </c>
      <c r="C11" s="136"/>
      <c r="D11" s="136"/>
      <c r="E11" s="136"/>
      <c r="F11" s="69" t="s">
        <v>17</v>
      </c>
      <c r="G11" s="69">
        <v>2.5000000000000001E-2</v>
      </c>
      <c r="H11" s="69">
        <v>1</v>
      </c>
      <c r="I11" s="70">
        <f t="shared" ref="I11:I21" si="0">IF(G11="","",G11*H11)</f>
        <v>2.5000000000000001E-2</v>
      </c>
      <c r="J11" s="71">
        <f t="shared" ref="J11:J21" si="1">IF(G11="","",$G11/$D$23)</f>
        <v>0.13513513513513511</v>
      </c>
      <c r="K11" s="72">
        <v>1.79</v>
      </c>
      <c r="L11" s="73">
        <f t="shared" ref="L11:L21" si="2">IF(K11="","",K11*I11)</f>
        <v>4.4750000000000005E-2</v>
      </c>
      <c r="M11" s="71">
        <f t="shared" ref="M11:M21" si="3">IF(L11="","",L11/$L$22)</f>
        <v>6.8719920638089432E-2</v>
      </c>
      <c r="N11" s="65"/>
      <c r="Q11" s="157"/>
      <c r="R11" s="158"/>
      <c r="S11" s="159"/>
    </row>
    <row r="12" spans="1:19" x14ac:dyDescent="0.35">
      <c r="A12" s="64"/>
      <c r="B12" s="136" t="s">
        <v>71</v>
      </c>
      <c r="C12" s="136"/>
      <c r="D12" s="136"/>
      <c r="E12" s="136"/>
      <c r="F12" s="69" t="s">
        <v>17</v>
      </c>
      <c r="G12" s="69">
        <v>2.5000000000000001E-2</v>
      </c>
      <c r="H12" s="69">
        <v>1</v>
      </c>
      <c r="I12" s="70">
        <f t="shared" si="0"/>
        <v>1.4999999999999999E-2</v>
      </c>
      <c r="J12" s="71">
        <f t="shared" si="1"/>
        <v>8.1081081081081072E-2</v>
      </c>
      <c r="K12" s="72">
        <v>8.84</v>
      </c>
      <c r="L12" s="73">
        <f t="shared" si="2"/>
        <v>8.5799999999999987E-2</v>
      </c>
      <c r="M12" s="71">
        <f t="shared" si="3"/>
        <v>0.13175797074297366</v>
      </c>
      <c r="N12" s="65"/>
      <c r="Q12" s="157"/>
      <c r="R12" s="158"/>
      <c r="S12" s="159"/>
    </row>
    <row r="13" spans="1:19" x14ac:dyDescent="0.35">
      <c r="A13" s="64"/>
      <c r="B13" s="136" t="s">
        <v>176</v>
      </c>
      <c r="C13" s="136"/>
      <c r="D13" s="136"/>
      <c r="E13" s="136"/>
      <c r="F13" s="69" t="s">
        <v>17</v>
      </c>
      <c r="G13" s="69">
        <v>0.05</v>
      </c>
      <c r="H13" s="69">
        <v>1.19</v>
      </c>
      <c r="I13" s="70">
        <f t="shared" si="0"/>
        <v>5.9499999999999997E-2</v>
      </c>
      <c r="J13" s="71">
        <f t="shared" si="1"/>
        <v>0.27027027027027023</v>
      </c>
      <c r="K13" s="72">
        <v>1.99</v>
      </c>
      <c r="L13" s="73">
        <f t="shared" si="2"/>
        <v>0.118405</v>
      </c>
      <c r="M13" s="71">
        <f t="shared" si="3"/>
        <v>0.18182753526598833</v>
      </c>
      <c r="N13" s="65"/>
      <c r="Q13" s="157"/>
      <c r="R13" s="158"/>
      <c r="S13" s="159"/>
    </row>
    <row r="14" spans="1:19" x14ac:dyDescent="0.35">
      <c r="A14" s="64"/>
      <c r="B14" s="136" t="s">
        <v>73</v>
      </c>
      <c r="C14" s="136"/>
      <c r="D14" s="136"/>
      <c r="E14" s="136"/>
      <c r="F14" s="69" t="s">
        <v>17</v>
      </c>
      <c r="G14" s="69">
        <v>0.05</v>
      </c>
      <c r="H14" s="69">
        <v>1.07</v>
      </c>
      <c r="I14" s="70">
        <f t="shared" si="0"/>
        <v>5.3500000000000006E-2</v>
      </c>
      <c r="J14" s="71">
        <f t="shared" si="1"/>
        <v>0.27027027027027023</v>
      </c>
      <c r="K14" s="72">
        <v>4.49</v>
      </c>
      <c r="L14" s="73">
        <f t="shared" si="2"/>
        <v>0.24021500000000004</v>
      </c>
      <c r="M14" s="71">
        <f t="shared" si="3"/>
        <v>0.36888392706321016</v>
      </c>
      <c r="N14" s="65"/>
      <c r="Q14" s="157"/>
      <c r="R14" s="158"/>
      <c r="S14" s="159"/>
    </row>
    <row r="15" spans="1:19" x14ac:dyDescent="0.35">
      <c r="A15" s="64"/>
      <c r="B15" s="136" t="s">
        <v>74</v>
      </c>
      <c r="C15" s="136"/>
      <c r="D15" s="136"/>
      <c r="E15" s="136"/>
      <c r="F15" s="69" t="s">
        <v>166</v>
      </c>
      <c r="G15" s="69"/>
      <c r="H15" s="69"/>
      <c r="I15" s="70" t="str">
        <f t="shared" si="0"/>
        <v/>
      </c>
      <c r="J15" s="71" t="str">
        <f t="shared" si="1"/>
        <v/>
      </c>
      <c r="K15" s="72"/>
      <c r="L15" s="73" t="str">
        <f t="shared" si="2"/>
        <v/>
      </c>
      <c r="M15" s="71" t="str">
        <f t="shared" si="3"/>
        <v/>
      </c>
      <c r="N15" s="65"/>
      <c r="Q15" s="157"/>
      <c r="R15" s="158"/>
      <c r="S15" s="159"/>
    </row>
    <row r="16" spans="1:19" x14ac:dyDescent="0.35">
      <c r="A16" s="64"/>
      <c r="B16" s="74" t="s">
        <v>75</v>
      </c>
      <c r="C16" s="75"/>
      <c r="D16" s="75"/>
      <c r="E16" s="76"/>
      <c r="F16" s="69" t="s">
        <v>166</v>
      </c>
      <c r="G16" s="69"/>
      <c r="H16" s="69"/>
      <c r="I16" s="70" t="str">
        <f t="shared" si="0"/>
        <v/>
      </c>
      <c r="J16" s="71" t="str">
        <f t="shared" si="1"/>
        <v/>
      </c>
      <c r="K16" s="72"/>
      <c r="L16" s="73" t="str">
        <f t="shared" si="2"/>
        <v/>
      </c>
      <c r="M16" s="71" t="str">
        <f t="shared" si="3"/>
        <v/>
      </c>
      <c r="N16" s="65"/>
      <c r="Q16" s="157"/>
      <c r="R16" s="158"/>
      <c r="S16" s="159"/>
    </row>
    <row r="17" spans="1:19" x14ac:dyDescent="0.35">
      <c r="A17" s="64"/>
      <c r="B17" s="74" t="s">
        <v>76</v>
      </c>
      <c r="C17" s="75"/>
      <c r="D17" s="75"/>
      <c r="E17" s="76"/>
      <c r="F17" s="69" t="s">
        <v>17</v>
      </c>
      <c r="G17" s="69">
        <v>0.01</v>
      </c>
      <c r="H17" s="69">
        <v>2.2599999999999998</v>
      </c>
      <c r="I17" s="70">
        <f t="shared" si="0"/>
        <v>2.2599999999999999E-2</v>
      </c>
      <c r="J17" s="71">
        <f t="shared" si="1"/>
        <v>5.405405405405405E-2</v>
      </c>
      <c r="K17" s="72">
        <v>1.99</v>
      </c>
      <c r="L17" s="73">
        <f t="shared" si="2"/>
        <v>4.4974E-2</v>
      </c>
      <c r="M17" s="71">
        <f t="shared" si="3"/>
        <v>6.9063904151451028E-2</v>
      </c>
      <c r="N17" s="65"/>
      <c r="Q17" s="157"/>
      <c r="R17" s="158"/>
      <c r="S17" s="159"/>
    </row>
    <row r="18" spans="1:19" x14ac:dyDescent="0.35">
      <c r="A18" s="64"/>
      <c r="B18" s="136" t="s">
        <v>77</v>
      </c>
      <c r="C18" s="136"/>
      <c r="D18" s="136"/>
      <c r="E18" s="136"/>
      <c r="F18" s="69" t="s">
        <v>17</v>
      </c>
      <c r="G18" s="69">
        <v>2.5000000000000001E-2</v>
      </c>
      <c r="H18" s="69">
        <v>1</v>
      </c>
      <c r="I18" s="70">
        <f t="shared" si="0"/>
        <v>2.5000000000000001E-2</v>
      </c>
      <c r="J18" s="71">
        <f t="shared" si="1"/>
        <v>0.13513513513513511</v>
      </c>
      <c r="K18" s="72">
        <v>1.89</v>
      </c>
      <c r="L18" s="73">
        <f t="shared" si="2"/>
        <v>4.725E-2</v>
      </c>
      <c r="M18" s="71">
        <f t="shared" si="3"/>
        <v>7.2559022349714536E-2</v>
      </c>
      <c r="N18" s="65"/>
      <c r="Q18" s="157"/>
      <c r="R18" s="158"/>
      <c r="S18" s="159"/>
    </row>
    <row r="19" spans="1:19" x14ac:dyDescent="0.35">
      <c r="A19" s="64"/>
      <c r="B19" s="136" t="s">
        <v>78</v>
      </c>
      <c r="C19" s="136"/>
      <c r="D19" s="136"/>
      <c r="E19" s="136"/>
      <c r="F19" s="69" t="s">
        <v>17</v>
      </c>
      <c r="G19" s="69">
        <v>0.01</v>
      </c>
      <c r="H19" s="69">
        <v>1</v>
      </c>
      <c r="I19" s="70">
        <f t="shared" si="0"/>
        <v>0.01</v>
      </c>
      <c r="J19" s="71">
        <f t="shared" si="1"/>
        <v>5.405405405405405E-2</v>
      </c>
      <c r="K19" s="72">
        <v>6.98</v>
      </c>
      <c r="L19" s="73">
        <f t="shared" si="2"/>
        <v>6.9800000000000001E-2</v>
      </c>
      <c r="M19" s="71">
        <f t="shared" si="3"/>
        <v>0.107187719788573</v>
      </c>
      <c r="N19" s="65"/>
      <c r="Q19" s="157"/>
      <c r="R19" s="158"/>
      <c r="S19" s="159"/>
    </row>
    <row r="20" spans="1:19" x14ac:dyDescent="0.35">
      <c r="A20" s="64"/>
      <c r="B20" s="109"/>
      <c r="C20" s="109"/>
      <c r="D20" s="109"/>
      <c r="E20" s="109"/>
      <c r="F20" s="69"/>
      <c r="G20" s="69"/>
      <c r="H20" s="69"/>
      <c r="I20" s="70" t="str">
        <f t="shared" si="0"/>
        <v/>
      </c>
      <c r="J20" s="71" t="str">
        <f t="shared" si="1"/>
        <v/>
      </c>
      <c r="K20" s="72"/>
      <c r="L20" s="73" t="str">
        <f t="shared" si="2"/>
        <v/>
      </c>
      <c r="M20" s="71" t="str">
        <f t="shared" si="3"/>
        <v/>
      </c>
      <c r="N20" s="65"/>
      <c r="Q20" s="157"/>
      <c r="R20" s="158"/>
      <c r="S20" s="159"/>
    </row>
    <row r="21" spans="1:19" x14ac:dyDescent="0.35">
      <c r="A21" s="64"/>
      <c r="B21" s="109"/>
      <c r="C21" s="109"/>
      <c r="D21" s="109"/>
      <c r="E21" s="109"/>
      <c r="F21" s="69"/>
      <c r="G21" s="69"/>
      <c r="H21" s="69"/>
      <c r="I21" s="70" t="str">
        <f t="shared" si="0"/>
        <v/>
      </c>
      <c r="J21" s="71" t="str">
        <f t="shared" si="1"/>
        <v/>
      </c>
      <c r="K21" s="72"/>
      <c r="L21" s="73" t="str">
        <f t="shared" si="2"/>
        <v/>
      </c>
      <c r="M21" s="71" t="str">
        <f t="shared" si="3"/>
        <v/>
      </c>
      <c r="N21" s="65"/>
      <c r="Q21" s="157"/>
      <c r="R21" s="158"/>
      <c r="S21" s="159"/>
    </row>
    <row r="22" spans="1:19" customFormat="1" x14ac:dyDescent="0.35">
      <c r="A22" s="64"/>
      <c r="B22" s="59"/>
      <c r="C22" s="59"/>
      <c r="D22" s="59"/>
      <c r="E22" s="59"/>
      <c r="F22" s="59"/>
      <c r="G22" s="59"/>
      <c r="H22" s="59"/>
      <c r="I22" s="59"/>
      <c r="J22" s="141" t="s">
        <v>31</v>
      </c>
      <c r="K22" s="141"/>
      <c r="L22" s="77">
        <f>IF(L11="","",SUM(L11:L21))</f>
        <v>0.65119399999999994</v>
      </c>
      <c r="M22" s="78"/>
      <c r="N22" s="65"/>
      <c r="O22" s="59"/>
      <c r="P22" s="59"/>
      <c r="Q22" s="155"/>
      <c r="R22" s="155"/>
      <c r="S22" s="155"/>
    </row>
    <row r="23" spans="1:19" customFormat="1" x14ac:dyDescent="0.35">
      <c r="A23" s="64"/>
      <c r="B23" s="142" t="s">
        <v>32</v>
      </c>
      <c r="C23" s="142"/>
      <c r="D23" s="70">
        <f>IF(G12="","",SUM(G11:G21))</f>
        <v>0.18500000000000003</v>
      </c>
      <c r="E23" s="79" t="s">
        <v>33</v>
      </c>
      <c r="F23" s="69">
        <v>0.98</v>
      </c>
      <c r="G23" s="79" t="s">
        <v>34</v>
      </c>
      <c r="H23" s="70">
        <f>IF(F24="","",F24/L8)</f>
        <v>9.0650000000000008E-2</v>
      </c>
      <c r="I23" s="80" t="s">
        <v>35</v>
      </c>
      <c r="J23" s="73">
        <f>IF(H24="","",((H24*84)/16)+J24*23%)</f>
        <v>1.9340461799999997</v>
      </c>
      <c r="K23" s="142" t="s">
        <v>36</v>
      </c>
      <c r="L23" s="142"/>
      <c r="M23" s="73">
        <f>IF(J24="","",J24-H24)</f>
        <v>0.65119400000000005</v>
      </c>
      <c r="N23" s="65"/>
      <c r="O23" s="59"/>
      <c r="P23" s="59"/>
      <c r="Q23" s="59"/>
      <c r="R23" s="59"/>
      <c r="S23" s="59"/>
    </row>
    <row r="24" spans="1:19" customFormat="1" x14ac:dyDescent="0.35">
      <c r="A24" s="64"/>
      <c r="B24" s="142" t="s">
        <v>37</v>
      </c>
      <c r="C24" s="142"/>
      <c r="D24" s="73">
        <f>IF(L22="","",(L22*1)/D23)</f>
        <v>3.5199675675675666</v>
      </c>
      <c r="E24" s="79" t="s">
        <v>38</v>
      </c>
      <c r="F24" s="81">
        <f>IF(D23="","",D23*F23)</f>
        <v>0.18130000000000002</v>
      </c>
      <c r="G24" s="79" t="s">
        <v>39</v>
      </c>
      <c r="H24" s="73">
        <f>IF(H23="","",L22/L8)</f>
        <v>0.32559699999999997</v>
      </c>
      <c r="I24" s="80" t="s">
        <v>40</v>
      </c>
      <c r="J24" s="82">
        <f>IF(H24="","",(H24*75)/25)</f>
        <v>0.97679099999999996</v>
      </c>
      <c r="K24" s="142" t="s">
        <v>41</v>
      </c>
      <c r="L24" s="142"/>
      <c r="M24" s="83">
        <f>IF(M23="","",M23/J24)</f>
        <v>0.66666666666666674</v>
      </c>
      <c r="N24" s="65"/>
      <c r="O24" s="59"/>
      <c r="P24" s="59"/>
      <c r="Q24" s="59"/>
      <c r="R24" s="59"/>
      <c r="S24" s="59"/>
    </row>
    <row r="25" spans="1:19" customFormat="1" x14ac:dyDescent="0.35">
      <c r="A25" s="64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5"/>
      <c r="O25" s="59"/>
      <c r="P25" s="59"/>
      <c r="Q25" s="59"/>
      <c r="R25" s="59"/>
      <c r="S25" s="59"/>
    </row>
    <row r="26" spans="1:19" customFormat="1" x14ac:dyDescent="0.35">
      <c r="A26" s="64"/>
      <c r="B26" s="147" t="s">
        <v>42</v>
      </c>
      <c r="C26" s="147"/>
      <c r="D26" s="147"/>
      <c r="E26" s="84"/>
      <c r="F26" s="148" t="s">
        <v>43</v>
      </c>
      <c r="G26" s="148"/>
      <c r="H26" s="148"/>
      <c r="I26" s="133" t="s">
        <v>65</v>
      </c>
      <c r="J26" s="133"/>
      <c r="K26" s="133"/>
      <c r="L26" s="133"/>
      <c r="M26" s="133"/>
      <c r="N26" s="65"/>
      <c r="O26" s="59"/>
      <c r="P26" s="59"/>
      <c r="Q26" s="59"/>
      <c r="R26" s="59"/>
      <c r="S26" s="59"/>
    </row>
    <row r="27" spans="1:19" customFormat="1" x14ac:dyDescent="0.35">
      <c r="A27" s="64"/>
      <c r="B27" s="147"/>
      <c r="C27" s="147"/>
      <c r="D27" s="147"/>
      <c r="E27" s="84"/>
      <c r="F27" s="148" t="s">
        <v>45</v>
      </c>
      <c r="G27" s="148"/>
      <c r="H27" s="148"/>
      <c r="I27" s="133" t="s">
        <v>79</v>
      </c>
      <c r="J27" s="133"/>
      <c r="K27" s="133"/>
      <c r="L27" s="133"/>
      <c r="M27" s="133"/>
      <c r="N27" s="65"/>
      <c r="O27" s="59"/>
      <c r="P27" s="59"/>
      <c r="Q27" s="59"/>
      <c r="R27" s="59"/>
      <c r="S27" s="59"/>
    </row>
    <row r="28" spans="1:19" customFormat="1" x14ac:dyDescent="0.35">
      <c r="A28" s="64"/>
      <c r="B28" s="147"/>
      <c r="C28" s="147"/>
      <c r="D28" s="147"/>
      <c r="E28" s="84"/>
      <c r="F28" s="148" t="s">
        <v>47</v>
      </c>
      <c r="G28" s="148"/>
      <c r="H28" s="148"/>
      <c r="I28" s="133" t="s">
        <v>80</v>
      </c>
      <c r="J28" s="133"/>
      <c r="K28" s="133"/>
      <c r="L28" s="133"/>
      <c r="M28" s="133"/>
      <c r="N28" s="65"/>
      <c r="O28" s="59"/>
      <c r="P28" s="59"/>
      <c r="Q28" s="59"/>
      <c r="R28" s="59"/>
      <c r="S28" s="59"/>
    </row>
    <row r="29" spans="1:19" customFormat="1" x14ac:dyDescent="0.35">
      <c r="A29" s="64"/>
      <c r="B29" s="147"/>
      <c r="C29" s="147"/>
      <c r="D29" s="147"/>
      <c r="E29" s="84"/>
      <c r="F29" s="148" t="s">
        <v>49</v>
      </c>
      <c r="G29" s="148"/>
      <c r="H29" s="148"/>
      <c r="I29" s="133" t="s">
        <v>50</v>
      </c>
      <c r="J29" s="133"/>
      <c r="K29" s="133"/>
      <c r="L29" s="133"/>
      <c r="M29" s="133"/>
      <c r="N29" s="65"/>
      <c r="O29" s="59"/>
      <c r="P29" s="59"/>
      <c r="Q29" s="59"/>
      <c r="R29" s="59"/>
      <c r="S29" s="59"/>
    </row>
    <row r="30" spans="1:19" customFormat="1" x14ac:dyDescent="0.35">
      <c r="A30" s="64"/>
      <c r="B30" s="147"/>
      <c r="C30" s="147"/>
      <c r="D30" s="147"/>
      <c r="E30" s="84"/>
      <c r="F30" s="148" t="s">
        <v>51</v>
      </c>
      <c r="G30" s="148"/>
      <c r="H30" s="148"/>
      <c r="I30" s="133" t="s">
        <v>52</v>
      </c>
      <c r="J30" s="133"/>
      <c r="K30" s="133"/>
      <c r="L30" s="133"/>
      <c r="M30" s="133"/>
      <c r="N30" s="65"/>
      <c r="O30" s="59"/>
      <c r="P30" s="59"/>
      <c r="Q30" s="59"/>
      <c r="R30" s="59"/>
      <c r="S30" s="59"/>
    </row>
    <row r="31" spans="1:19" customFormat="1" x14ac:dyDescent="0.35">
      <c r="A31" s="64"/>
      <c r="B31" s="85"/>
      <c r="C31" s="85"/>
      <c r="D31" s="85"/>
      <c r="E31" s="59"/>
      <c r="F31" s="59"/>
      <c r="G31" s="59"/>
      <c r="H31" s="59"/>
      <c r="I31" s="78"/>
      <c r="J31" s="78"/>
      <c r="K31" s="78"/>
      <c r="L31" s="78"/>
      <c r="M31" s="78"/>
      <c r="N31" s="65"/>
      <c r="O31" s="59"/>
      <c r="P31" s="59"/>
      <c r="Q31" s="59"/>
      <c r="R31" s="59"/>
      <c r="S31" s="59"/>
    </row>
    <row r="32" spans="1:19" customFormat="1" x14ac:dyDescent="0.35">
      <c r="A32" s="64"/>
      <c r="B32" s="143" t="s">
        <v>53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65"/>
      <c r="O32" s="59"/>
      <c r="P32" s="59"/>
      <c r="Q32" s="59"/>
      <c r="R32" s="59"/>
      <c r="S32" s="59"/>
    </row>
    <row r="33" spans="1:19" customFormat="1" x14ac:dyDescent="0.35">
      <c r="A33" s="64"/>
      <c r="B33" s="144" t="s">
        <v>81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65"/>
      <c r="O33" s="59"/>
      <c r="P33" s="59"/>
      <c r="Q33" s="59"/>
      <c r="R33" s="59"/>
      <c r="S33" s="59"/>
    </row>
    <row r="34" spans="1:19" customFormat="1" x14ac:dyDescent="0.35">
      <c r="A34" s="6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65"/>
      <c r="O34" s="59"/>
      <c r="P34" s="59"/>
      <c r="Q34" s="59"/>
      <c r="R34" s="59"/>
      <c r="S34" s="59"/>
    </row>
    <row r="35" spans="1:19" customFormat="1" x14ac:dyDescent="0.35">
      <c r="A35" s="6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65"/>
      <c r="O35" s="59"/>
      <c r="P35" s="59"/>
      <c r="Q35" s="59"/>
      <c r="R35" s="59"/>
      <c r="S35" s="59"/>
    </row>
    <row r="36" spans="1:19" customFormat="1" x14ac:dyDescent="0.35">
      <c r="A36" s="6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65"/>
      <c r="O36" s="59"/>
      <c r="P36" s="59"/>
      <c r="Q36" s="59"/>
      <c r="R36" s="59"/>
      <c r="S36" s="59"/>
    </row>
    <row r="37" spans="1:19" customFormat="1" x14ac:dyDescent="0.35">
      <c r="A37" s="6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65"/>
      <c r="O37" s="59"/>
      <c r="P37" s="59"/>
      <c r="Q37" s="59"/>
      <c r="R37" s="59"/>
      <c r="S37" s="59"/>
    </row>
    <row r="38" spans="1:19" customFormat="1" x14ac:dyDescent="0.35">
      <c r="A38" s="6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65"/>
      <c r="O38" s="59"/>
      <c r="P38" s="59"/>
      <c r="Q38" s="59"/>
      <c r="R38" s="59"/>
      <c r="S38" s="59"/>
    </row>
    <row r="39" spans="1:19" customFormat="1" x14ac:dyDescent="0.35">
      <c r="A39" s="6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65"/>
      <c r="O39" s="59"/>
      <c r="P39" s="59"/>
      <c r="Q39" s="59"/>
      <c r="R39" s="59"/>
      <c r="S39" s="59"/>
    </row>
    <row r="40" spans="1:19" customFormat="1" x14ac:dyDescent="0.35">
      <c r="A40" s="6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65"/>
      <c r="O40" s="59"/>
      <c r="P40" s="59"/>
      <c r="Q40" s="59"/>
      <c r="R40" s="59"/>
      <c r="S40" s="59"/>
    </row>
    <row r="41" spans="1:19" customFormat="1" x14ac:dyDescent="0.35">
      <c r="A41" s="6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65"/>
      <c r="O41" s="59"/>
      <c r="P41" s="59"/>
      <c r="Q41" s="59"/>
      <c r="R41" s="59"/>
      <c r="S41" s="59"/>
    </row>
    <row r="42" spans="1:19" customFormat="1" x14ac:dyDescent="0.35">
      <c r="A42" s="64"/>
      <c r="B42" s="145" t="s">
        <v>55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65"/>
      <c r="O42" s="59"/>
      <c r="P42" s="59"/>
      <c r="Q42" s="59"/>
      <c r="R42" s="59"/>
      <c r="S42" s="59"/>
    </row>
    <row r="43" spans="1:19" customFormat="1" x14ac:dyDescent="0.35">
      <c r="A43" s="64"/>
      <c r="B43" s="146" t="s">
        <v>82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65"/>
      <c r="O43" s="59"/>
      <c r="P43" s="59"/>
      <c r="Q43" s="59"/>
      <c r="R43" s="59"/>
      <c r="S43" s="59"/>
    </row>
    <row r="44" spans="1:19" customFormat="1" x14ac:dyDescent="0.35">
      <c r="A44" s="64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65"/>
      <c r="O44" s="59"/>
      <c r="P44" s="59"/>
      <c r="Q44" s="59"/>
      <c r="R44" s="59"/>
      <c r="S44" s="59"/>
    </row>
    <row r="45" spans="1:19" customFormat="1" x14ac:dyDescent="0.35">
      <c r="A45" s="64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65"/>
      <c r="O45" s="59"/>
      <c r="P45" s="59"/>
      <c r="Q45" s="59"/>
      <c r="R45" s="59"/>
      <c r="S45" s="59"/>
    </row>
    <row r="46" spans="1:19" customFormat="1" x14ac:dyDescent="0.35">
      <c r="A46" s="64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65"/>
      <c r="O46" s="59"/>
      <c r="P46" s="59"/>
      <c r="Q46" s="59"/>
      <c r="R46" s="59"/>
      <c r="S46" s="59"/>
    </row>
    <row r="47" spans="1:19" customFormat="1" ht="15" thickBot="1" x14ac:dyDescent="0.4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  <c r="O47" s="59"/>
      <c r="P47" s="59"/>
      <c r="Q47" s="59"/>
      <c r="R47" s="59"/>
      <c r="S47" s="59"/>
    </row>
  </sheetData>
  <mergeCells count="39">
    <mergeCell ref="I30:M30"/>
    <mergeCell ref="B32:M32"/>
    <mergeCell ref="B33:M41"/>
    <mergeCell ref="B42:M42"/>
    <mergeCell ref="B43:M46"/>
    <mergeCell ref="B26:D30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B21:E21"/>
    <mergeCell ref="J22:K22"/>
    <mergeCell ref="B23:C23"/>
    <mergeCell ref="K23:L23"/>
    <mergeCell ref="B24:C24"/>
    <mergeCell ref="K24:L24"/>
    <mergeCell ref="B20:E20"/>
    <mergeCell ref="D8:H8"/>
    <mergeCell ref="I8:K8"/>
    <mergeCell ref="L8:M8"/>
    <mergeCell ref="B10:E10"/>
    <mergeCell ref="B11:E11"/>
    <mergeCell ref="B12:E12"/>
    <mergeCell ref="B13:E13"/>
    <mergeCell ref="B14:E14"/>
    <mergeCell ref="B15:E15"/>
    <mergeCell ref="B18:E18"/>
    <mergeCell ref="B19:E19"/>
    <mergeCell ref="H3:M4"/>
    <mergeCell ref="D6:E6"/>
    <mergeCell ref="F6:G6"/>
    <mergeCell ref="H6:M6"/>
    <mergeCell ref="B7:C7"/>
    <mergeCell ref="D7:M7"/>
  </mergeCells>
  <dataValidations count="1">
    <dataValidation allowBlank="1" showInputMessage="1" showErrorMessage="1" promptTitle="Médida" sqref="F10" xr:uid="{00000000-0002-0000-0200-000000000000}"/>
  </dataValidations>
  <printOptions horizontalCentered="1" verticalCentered="1"/>
  <pageMargins left="0.70866141732283516" right="0.70866141732283516" top="0.74803149606299213" bottom="0.74803149606299213" header="0.31496062992126012" footer="0.31496062992126012"/>
  <pageSetup paperSize="9" scale="78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891DA-EDD8-4399-AD8E-74E8E86D3E8E}">
  <sheetPr>
    <pageSetUpPr fitToPage="1"/>
  </sheetPr>
  <dimension ref="B2:W46"/>
  <sheetViews>
    <sheetView topLeftCell="A32" zoomScale="70" zoomScaleNormal="70" workbookViewId="0">
      <selection activeCell="B27" sqref="B27:C27"/>
    </sheetView>
  </sheetViews>
  <sheetFormatPr defaultRowHeight="14.5" x14ac:dyDescent="0.35"/>
  <cols>
    <col min="3" max="3" width="11.1796875" customWidth="1"/>
    <col min="5" max="5" width="8" bestFit="1" customWidth="1"/>
    <col min="6" max="6" width="7.54296875" bestFit="1" customWidth="1"/>
    <col min="7" max="7" width="14" customWidth="1"/>
    <col min="8" max="8" width="11.453125" customWidth="1"/>
    <col min="9" max="9" width="9.7265625" customWidth="1"/>
    <col min="10" max="10" width="6" bestFit="1" customWidth="1"/>
    <col min="11" max="11" width="10.1796875" customWidth="1"/>
    <col min="12" max="12" width="6.1796875" customWidth="1"/>
    <col min="13" max="13" width="11.453125" customWidth="1"/>
    <col min="14" max="14" width="12" customWidth="1"/>
    <col min="15" max="15" width="13.1796875" customWidth="1"/>
    <col min="16" max="16" width="13.7265625" customWidth="1"/>
    <col min="17" max="17" width="11.453125" customWidth="1"/>
    <col min="18" max="18" width="8.81640625" bestFit="1" customWidth="1"/>
    <col min="19" max="19" width="6.7265625" bestFit="1" customWidth="1"/>
    <col min="20" max="20" width="8.26953125" customWidth="1"/>
    <col min="21" max="21" width="10.54296875" customWidth="1"/>
    <col min="22" max="23" width="6" bestFit="1" customWidth="1"/>
  </cols>
  <sheetData>
    <row r="2" spans="2:23" ht="46.5" x14ac:dyDescent="0.35">
      <c r="B2" s="151" t="s">
        <v>5</v>
      </c>
      <c r="C2" s="151"/>
      <c r="D2" s="151"/>
      <c r="E2" s="95" t="s">
        <v>146</v>
      </c>
      <c r="F2" s="95" t="s">
        <v>147</v>
      </c>
      <c r="G2" s="95" t="s">
        <v>148</v>
      </c>
      <c r="H2" s="95" t="s">
        <v>149</v>
      </c>
      <c r="I2" s="95" t="s">
        <v>150</v>
      </c>
      <c r="J2" s="95" t="s">
        <v>151</v>
      </c>
      <c r="K2" s="95" t="s">
        <v>152</v>
      </c>
      <c r="L2" s="95" t="s">
        <v>153</v>
      </c>
      <c r="M2" s="95" t="s">
        <v>164</v>
      </c>
      <c r="N2" s="95" t="s">
        <v>154</v>
      </c>
      <c r="O2" s="95" t="s">
        <v>155</v>
      </c>
      <c r="P2" s="95" t="s">
        <v>156</v>
      </c>
      <c r="Q2" s="95" t="s">
        <v>157</v>
      </c>
      <c r="R2" s="95" t="s">
        <v>158</v>
      </c>
      <c r="S2" s="95" t="s">
        <v>159</v>
      </c>
      <c r="T2" s="95" t="s">
        <v>160</v>
      </c>
      <c r="U2" s="95" t="s">
        <v>161</v>
      </c>
      <c r="V2" s="95" t="s">
        <v>162</v>
      </c>
      <c r="W2" s="95" t="s">
        <v>163</v>
      </c>
    </row>
    <row r="3" spans="2:23" x14ac:dyDescent="0.35">
      <c r="B3" s="153" t="s">
        <v>16</v>
      </c>
      <c r="C3" s="153"/>
      <c r="D3" s="100">
        <v>0.08</v>
      </c>
      <c r="E3" s="94">
        <v>20</v>
      </c>
      <c r="F3" s="94">
        <v>0</v>
      </c>
      <c r="G3" s="94">
        <v>0</v>
      </c>
      <c r="H3" s="94">
        <v>3.52</v>
      </c>
      <c r="I3" s="94">
        <v>3.2799999999999994</v>
      </c>
      <c r="J3" s="94">
        <v>2.08</v>
      </c>
      <c r="K3" s="94">
        <v>0.48</v>
      </c>
      <c r="L3" s="94">
        <v>0.08</v>
      </c>
      <c r="M3" s="94">
        <v>746.4</v>
      </c>
      <c r="N3" s="94">
        <v>0</v>
      </c>
      <c r="O3" s="94">
        <v>5.6000000000000008E-2</v>
      </c>
      <c r="P3" s="94">
        <v>0</v>
      </c>
      <c r="Q3" s="94">
        <v>2.4</v>
      </c>
      <c r="R3" s="94">
        <v>248</v>
      </c>
      <c r="S3" s="94">
        <v>32.799999999999997</v>
      </c>
      <c r="T3" s="94">
        <v>26.4</v>
      </c>
      <c r="U3" s="94">
        <v>5.6000000000000005</v>
      </c>
      <c r="V3" s="94">
        <v>0.55999999999999994</v>
      </c>
      <c r="W3" s="94">
        <v>0.08</v>
      </c>
    </row>
    <row r="4" spans="2:23" x14ac:dyDescent="0.35">
      <c r="B4" s="153" t="s">
        <v>18</v>
      </c>
      <c r="C4" s="153"/>
      <c r="D4" s="100">
        <v>0.08</v>
      </c>
      <c r="E4" s="94">
        <v>92</v>
      </c>
      <c r="F4" s="94">
        <v>0.24</v>
      </c>
      <c r="G4" s="94">
        <v>0</v>
      </c>
      <c r="H4" s="94">
        <v>13.36</v>
      </c>
      <c r="I4" s="94">
        <v>0.32</v>
      </c>
      <c r="J4" s="94">
        <v>3.52</v>
      </c>
      <c r="K4" s="94">
        <v>7.2799999999999994</v>
      </c>
      <c r="L4" s="94">
        <v>0.32</v>
      </c>
      <c r="M4" s="94">
        <v>3.1999999999999997</v>
      </c>
      <c r="N4" s="94">
        <v>0</v>
      </c>
      <c r="O4" s="94">
        <v>0.19199999999999998</v>
      </c>
      <c r="P4" s="94">
        <v>0</v>
      </c>
      <c r="Q4" s="94">
        <v>0</v>
      </c>
      <c r="R4" s="94">
        <v>224</v>
      </c>
      <c r="S4" s="94">
        <v>20</v>
      </c>
      <c r="T4" s="94">
        <v>88</v>
      </c>
      <c r="U4" s="94">
        <v>26.4</v>
      </c>
      <c r="V4" s="94">
        <v>1.8399999999999999</v>
      </c>
      <c r="W4" s="94">
        <v>1.1199999999999999</v>
      </c>
    </row>
    <row r="5" spans="2:23" x14ac:dyDescent="0.35">
      <c r="B5" s="153" t="s">
        <v>19</v>
      </c>
      <c r="C5" s="153"/>
      <c r="D5" s="100">
        <v>0.04</v>
      </c>
      <c r="E5" s="94">
        <v>5.9999999999999991</v>
      </c>
      <c r="F5" s="94">
        <v>0.04</v>
      </c>
      <c r="G5" s="94">
        <v>0</v>
      </c>
      <c r="H5" s="94">
        <v>0.6</v>
      </c>
      <c r="I5" s="94">
        <v>0.6</v>
      </c>
      <c r="J5" s="94">
        <v>0.79999999999999993</v>
      </c>
      <c r="K5" s="94">
        <v>0.44</v>
      </c>
      <c r="L5" s="94">
        <v>0.12</v>
      </c>
      <c r="M5" s="94">
        <v>0</v>
      </c>
      <c r="N5" s="94">
        <v>0</v>
      </c>
      <c r="O5" s="94">
        <v>2.8000000000000004E-2</v>
      </c>
      <c r="P5" s="94">
        <v>0</v>
      </c>
      <c r="Q5" s="94">
        <v>3.1999999999999997</v>
      </c>
      <c r="R5" s="94">
        <v>120</v>
      </c>
      <c r="S5" s="94">
        <v>22</v>
      </c>
      <c r="T5" s="94">
        <v>12.799999999999999</v>
      </c>
      <c r="U5" s="94">
        <v>5.2</v>
      </c>
      <c r="V5" s="94">
        <v>0.24</v>
      </c>
      <c r="W5" s="94">
        <v>0.04</v>
      </c>
    </row>
    <row r="6" spans="2:23" x14ac:dyDescent="0.35">
      <c r="B6" s="153" t="s">
        <v>20</v>
      </c>
      <c r="C6" s="153"/>
      <c r="D6" s="100">
        <v>0.03</v>
      </c>
      <c r="E6" s="94">
        <v>5.4</v>
      </c>
      <c r="F6" s="94">
        <v>0.06</v>
      </c>
      <c r="G6" s="94">
        <v>0</v>
      </c>
      <c r="H6" s="94">
        <v>0.71999999999999986</v>
      </c>
      <c r="I6" s="94">
        <v>0.5099999999999999</v>
      </c>
      <c r="J6" s="94">
        <v>0.41999999999999993</v>
      </c>
      <c r="K6" s="94">
        <v>0.3</v>
      </c>
      <c r="L6" s="94">
        <v>8.9999999999999983E-2</v>
      </c>
      <c r="M6" s="94">
        <v>0</v>
      </c>
      <c r="N6" s="94">
        <v>0</v>
      </c>
      <c r="O6" s="94">
        <v>4.7999999999999994E-2</v>
      </c>
      <c r="P6" s="94">
        <v>0</v>
      </c>
      <c r="Q6" s="94">
        <v>1.4999999999999998</v>
      </c>
      <c r="R6" s="94">
        <v>42</v>
      </c>
      <c r="S6" s="94">
        <v>9.8999999999999986</v>
      </c>
      <c r="T6" s="94">
        <v>8.9999999999999982</v>
      </c>
      <c r="U6" s="94">
        <v>2.7</v>
      </c>
      <c r="V6" s="94">
        <v>0.15</v>
      </c>
      <c r="W6" s="94">
        <v>8.9999999999999983E-2</v>
      </c>
    </row>
    <row r="7" spans="2:23" x14ac:dyDescent="0.35">
      <c r="B7" s="153" t="s">
        <v>21</v>
      </c>
      <c r="C7" s="153"/>
      <c r="D7" s="100">
        <v>0.22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0.44</v>
      </c>
      <c r="S7" s="94">
        <v>8.7999999999999989</v>
      </c>
      <c r="T7" s="94">
        <v>0</v>
      </c>
      <c r="U7" s="94">
        <v>1.0999999999999999</v>
      </c>
      <c r="V7" s="94">
        <v>0</v>
      </c>
      <c r="W7" s="94">
        <v>0.22</v>
      </c>
    </row>
    <row r="8" spans="2:23" x14ac:dyDescent="0.35">
      <c r="B8" s="153" t="s">
        <v>23</v>
      </c>
      <c r="C8" s="153"/>
      <c r="D8" s="100" t="s">
        <v>166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v>0</v>
      </c>
      <c r="W8" s="94">
        <v>0</v>
      </c>
    </row>
    <row r="9" spans="2:23" x14ac:dyDescent="0.35">
      <c r="B9" s="153" t="s">
        <v>24</v>
      </c>
      <c r="C9" s="153"/>
      <c r="D9" s="100">
        <v>7.0000000000000001E-3</v>
      </c>
      <c r="E9" s="94">
        <v>62.93</v>
      </c>
      <c r="F9" s="94">
        <v>6.9930000000000003</v>
      </c>
      <c r="G9" s="94">
        <v>1.008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v>0</v>
      </c>
      <c r="W9" s="94">
        <v>0</v>
      </c>
    </row>
    <row r="10" spans="2:23" x14ac:dyDescent="0.35">
      <c r="B10" s="153" t="s">
        <v>25</v>
      </c>
      <c r="C10" s="153"/>
      <c r="D10" s="100" t="s">
        <v>166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</row>
    <row r="11" spans="2:23" x14ac:dyDescent="0.35">
      <c r="B11" s="153" t="s">
        <v>26</v>
      </c>
      <c r="C11" s="153"/>
      <c r="D11" s="100" t="s">
        <v>166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</row>
    <row r="12" spans="2:23" x14ac:dyDescent="0.35">
      <c r="B12" s="153" t="s">
        <v>27</v>
      </c>
      <c r="C12" s="153"/>
      <c r="D12" s="100">
        <v>0.01</v>
      </c>
      <c r="E12" s="94">
        <v>2</v>
      </c>
      <c r="F12" s="94">
        <v>0</v>
      </c>
      <c r="G12" s="94">
        <v>0</v>
      </c>
      <c r="H12" s="94">
        <v>0.04</v>
      </c>
      <c r="I12" s="94">
        <v>0.04</v>
      </c>
      <c r="J12" s="94">
        <v>0.28999999999999998</v>
      </c>
      <c r="K12" s="94">
        <v>0.31</v>
      </c>
      <c r="L12" s="94">
        <v>0.01</v>
      </c>
      <c r="M12" s="94">
        <v>55.8</v>
      </c>
      <c r="N12" s="94">
        <v>0</v>
      </c>
      <c r="O12" s="94">
        <v>8.9999999999999993E-3</v>
      </c>
      <c r="P12" s="94">
        <v>0</v>
      </c>
      <c r="Q12" s="94">
        <v>22</v>
      </c>
      <c r="R12" s="94">
        <v>75</v>
      </c>
      <c r="S12" s="94">
        <v>20</v>
      </c>
      <c r="T12" s="94">
        <v>9.1</v>
      </c>
      <c r="U12" s="94">
        <v>3.4</v>
      </c>
      <c r="V12" s="94">
        <v>0.32</v>
      </c>
      <c r="W12" s="94">
        <v>9.0000000000000011E-2</v>
      </c>
    </row>
    <row r="13" spans="2:23" x14ac:dyDescent="0.35">
      <c r="B13" s="153" t="s">
        <v>28</v>
      </c>
      <c r="C13" s="153"/>
      <c r="D13" s="100" t="s">
        <v>166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</row>
    <row r="14" spans="2:23" x14ac:dyDescent="0.35">
      <c r="B14" s="152" t="s">
        <v>29</v>
      </c>
      <c r="C14" s="152"/>
      <c r="D14" s="100">
        <v>0.01</v>
      </c>
      <c r="E14" s="94">
        <v>2.2999999999999998</v>
      </c>
      <c r="F14" s="94">
        <v>0.04</v>
      </c>
      <c r="G14" s="94">
        <v>0.01</v>
      </c>
      <c r="H14" s="94">
        <v>0.22</v>
      </c>
      <c r="I14" s="94">
        <v>0.21</v>
      </c>
      <c r="J14" s="94">
        <v>0.17</v>
      </c>
      <c r="K14" s="94">
        <v>0.17</v>
      </c>
      <c r="L14" s="94">
        <v>0.03</v>
      </c>
      <c r="M14" s="94">
        <v>0.6</v>
      </c>
      <c r="N14" s="94">
        <v>0</v>
      </c>
      <c r="O14" s="94">
        <v>1.0999999999999999E-2</v>
      </c>
      <c r="P14" s="94">
        <v>0</v>
      </c>
      <c r="Q14" s="94">
        <v>2.5</v>
      </c>
      <c r="R14" s="94">
        <v>11</v>
      </c>
      <c r="S14" s="94">
        <v>4.5</v>
      </c>
      <c r="T14" s="94">
        <v>3.1999999999999997</v>
      </c>
      <c r="U14" s="94">
        <v>0.5</v>
      </c>
      <c r="V14" s="94">
        <v>0.04</v>
      </c>
      <c r="W14" s="94">
        <v>0.02</v>
      </c>
    </row>
    <row r="15" spans="2:23" x14ac:dyDescent="0.35">
      <c r="B15" s="152" t="s">
        <v>30</v>
      </c>
      <c r="C15" s="152"/>
      <c r="D15" s="100">
        <v>3.0000000000000001E-3</v>
      </c>
      <c r="E15" s="94">
        <v>1.5599999999999998</v>
      </c>
      <c r="F15" s="94">
        <v>3.5999999999999997E-2</v>
      </c>
      <c r="G15" s="94">
        <v>1.7999999999999999E-2</v>
      </c>
      <c r="H15" s="94">
        <v>0.222</v>
      </c>
      <c r="I15" s="94">
        <v>0.21899999999999997</v>
      </c>
      <c r="J15" s="94">
        <v>9.0000000000000011E-2</v>
      </c>
      <c r="K15" s="94">
        <v>4.5000000000000005E-2</v>
      </c>
      <c r="L15" s="94">
        <v>0</v>
      </c>
      <c r="M15" s="94">
        <v>3.0599999999999996</v>
      </c>
      <c r="N15" s="94">
        <v>0</v>
      </c>
      <c r="O15" s="94">
        <v>4.4999999999999997E-3</v>
      </c>
      <c r="P15" s="94">
        <v>0</v>
      </c>
      <c r="Q15" s="94">
        <v>0</v>
      </c>
      <c r="R15" s="94">
        <v>3.9</v>
      </c>
      <c r="S15" s="94">
        <v>9.3000000000000007</v>
      </c>
      <c r="T15" s="94">
        <v>0.96</v>
      </c>
      <c r="U15" s="94">
        <v>1.0799999999999998</v>
      </c>
      <c r="V15" s="94">
        <v>0.6</v>
      </c>
      <c r="W15" s="94">
        <v>0.03</v>
      </c>
    </row>
    <row r="16" spans="2:23" x14ac:dyDescent="0.35">
      <c r="B16" s="150" t="s">
        <v>145</v>
      </c>
      <c r="C16" s="150"/>
      <c r="D16" s="150"/>
      <c r="E16" s="96">
        <f>SUM(E3:E15)</f>
        <v>192.19000000000003</v>
      </c>
      <c r="F16" s="96">
        <f t="shared" ref="F16" si="0">SUM(F7:F15)</f>
        <v>7.069</v>
      </c>
      <c r="G16" s="96">
        <f t="shared" ref="G16" si="1">SUM(G7:G15)</f>
        <v>1.036</v>
      </c>
      <c r="H16" s="96">
        <f t="shared" ref="H16" si="2">SUM(H7:H15)</f>
        <v>0.48199999999999998</v>
      </c>
      <c r="I16" s="96">
        <f t="shared" ref="I16" si="3">SUM(I7:I15)</f>
        <v>0.46899999999999997</v>
      </c>
      <c r="J16" s="96">
        <f t="shared" ref="J16" si="4">SUM(J7:J15)</f>
        <v>0.54999999999999993</v>
      </c>
      <c r="K16" s="96">
        <f t="shared" ref="K16" si="5">SUM(K7:K15)</f>
        <v>0.52500000000000002</v>
      </c>
      <c r="L16" s="96">
        <f t="shared" ref="L16" si="6">SUM(L7:L15)</f>
        <v>0.04</v>
      </c>
      <c r="M16" s="96">
        <f t="shared" ref="M16" si="7">SUM(M7:M15)</f>
        <v>59.46</v>
      </c>
      <c r="N16" s="96">
        <f t="shared" ref="N16" si="8">SUM(N7:N15)</f>
        <v>0</v>
      </c>
      <c r="O16" s="96">
        <f t="shared" ref="O16" si="9">SUM(O7:O15)</f>
        <v>2.4499999999999997E-2</v>
      </c>
      <c r="P16" s="96">
        <f t="shared" ref="P16" si="10">SUM(P7:P15)</f>
        <v>0</v>
      </c>
      <c r="Q16" s="96">
        <f t="shared" ref="Q16" si="11">SUM(Q7:Q15)</f>
        <v>24.5</v>
      </c>
      <c r="R16" s="96">
        <f t="shared" ref="R16" si="12">SUM(R7:R15)</f>
        <v>90.34</v>
      </c>
      <c r="S16" s="96">
        <f t="shared" ref="S16" si="13">SUM(S7:S15)</f>
        <v>42.599999999999994</v>
      </c>
      <c r="T16" s="96">
        <f t="shared" ref="T16" si="14">SUM(T7:T15)</f>
        <v>13.259999999999998</v>
      </c>
      <c r="U16" s="96">
        <f t="shared" ref="U16" si="15">SUM(U7:U15)</f>
        <v>6.08</v>
      </c>
      <c r="V16" s="96">
        <f t="shared" ref="V16" si="16">SUM(V7:V15)</f>
        <v>0.96</v>
      </c>
      <c r="W16" s="96">
        <f t="shared" ref="W16" si="17">SUM(W7:W15)</f>
        <v>0.36</v>
      </c>
    </row>
    <row r="18" spans="2:23" ht="46.5" x14ac:dyDescent="0.35">
      <c r="B18" s="151" t="s">
        <v>167</v>
      </c>
      <c r="C18" s="151"/>
      <c r="D18" s="151"/>
      <c r="E18" s="95" t="s">
        <v>146</v>
      </c>
      <c r="F18" s="95" t="s">
        <v>147</v>
      </c>
      <c r="G18" s="95" t="s">
        <v>148</v>
      </c>
      <c r="H18" s="95" t="s">
        <v>149</v>
      </c>
      <c r="I18" s="95" t="s">
        <v>150</v>
      </c>
      <c r="J18" s="95" t="s">
        <v>151</v>
      </c>
      <c r="K18" s="95" t="s">
        <v>152</v>
      </c>
      <c r="L18" s="95" t="s">
        <v>153</v>
      </c>
      <c r="M18" s="95" t="s">
        <v>164</v>
      </c>
      <c r="N18" s="95" t="s">
        <v>154</v>
      </c>
      <c r="O18" s="95" t="s">
        <v>155</v>
      </c>
      <c r="P18" s="95" t="s">
        <v>156</v>
      </c>
      <c r="Q18" s="95" t="s">
        <v>157</v>
      </c>
      <c r="R18" s="95" t="s">
        <v>158</v>
      </c>
      <c r="S18" s="95" t="s">
        <v>159</v>
      </c>
      <c r="T18" s="95" t="s">
        <v>160</v>
      </c>
      <c r="U18" s="95" t="s">
        <v>161</v>
      </c>
      <c r="V18" s="95" t="s">
        <v>162</v>
      </c>
      <c r="W18" s="95" t="s">
        <v>163</v>
      </c>
    </row>
    <row r="19" spans="2:23" x14ac:dyDescent="0.35">
      <c r="B19" s="149" t="s">
        <v>58</v>
      </c>
      <c r="C19" s="149"/>
      <c r="D19" s="99">
        <v>0.2</v>
      </c>
      <c r="E19" s="94">
        <v>46</v>
      </c>
      <c r="F19" s="94">
        <v>0.6</v>
      </c>
      <c r="G19" s="94">
        <v>0</v>
      </c>
      <c r="H19" s="94">
        <v>7</v>
      </c>
      <c r="I19" s="94">
        <v>7</v>
      </c>
      <c r="J19" s="94">
        <v>2.6</v>
      </c>
      <c r="K19" s="94">
        <v>1.6000000000000003</v>
      </c>
      <c r="L19" s="94">
        <v>0</v>
      </c>
      <c r="M19" s="94">
        <v>170</v>
      </c>
      <c r="N19" s="94">
        <v>0</v>
      </c>
      <c r="O19" s="94">
        <v>0.28000000000000003</v>
      </c>
      <c r="P19" s="94">
        <v>0</v>
      </c>
      <c r="Q19" s="94">
        <v>40</v>
      </c>
      <c r="R19" s="94">
        <v>500</v>
      </c>
      <c r="S19" s="94">
        <v>22</v>
      </c>
      <c r="T19" s="94">
        <v>34</v>
      </c>
      <c r="U19" s="94">
        <v>22</v>
      </c>
      <c r="V19" s="94">
        <v>1.3999999999999997</v>
      </c>
      <c r="W19" s="94">
        <v>0.20000000000000004</v>
      </c>
    </row>
    <row r="20" spans="2:23" x14ac:dyDescent="0.35">
      <c r="B20" s="149" t="s">
        <v>20</v>
      </c>
      <c r="C20" s="149"/>
      <c r="D20" s="99">
        <v>0.05</v>
      </c>
      <c r="E20" s="98">
        <v>9</v>
      </c>
      <c r="F20" s="94">
        <v>0.10000000000000002</v>
      </c>
      <c r="G20" s="94">
        <v>0</v>
      </c>
      <c r="H20" s="94">
        <v>1.2</v>
      </c>
      <c r="I20" s="94">
        <v>0.85</v>
      </c>
      <c r="J20" s="94">
        <v>0.69999999999999984</v>
      </c>
      <c r="K20" s="94">
        <v>0.5</v>
      </c>
      <c r="L20" s="94">
        <v>0.15</v>
      </c>
      <c r="M20" s="94">
        <v>0</v>
      </c>
      <c r="N20" s="94">
        <v>0</v>
      </c>
      <c r="O20" s="94">
        <v>0.08</v>
      </c>
      <c r="P20" s="94">
        <v>0</v>
      </c>
      <c r="Q20" s="94">
        <v>2.5</v>
      </c>
      <c r="R20" s="94">
        <v>70</v>
      </c>
      <c r="S20" s="94">
        <v>16.5</v>
      </c>
      <c r="T20" s="94">
        <v>15</v>
      </c>
      <c r="U20" s="94">
        <v>4.5</v>
      </c>
      <c r="V20" s="94">
        <v>0.25</v>
      </c>
      <c r="W20" s="94">
        <v>0.15</v>
      </c>
    </row>
    <row r="21" spans="2:23" x14ac:dyDescent="0.35">
      <c r="B21" s="149" t="s">
        <v>24</v>
      </c>
      <c r="C21" s="149"/>
      <c r="D21" s="99">
        <v>1.4999999999999999E-2</v>
      </c>
      <c r="E21" s="98">
        <v>0.13499999999999995</v>
      </c>
      <c r="F21" s="94">
        <v>8.9999999999999987E-4</v>
      </c>
      <c r="G21" s="94">
        <v>0</v>
      </c>
      <c r="H21" s="94">
        <v>1.3499999999999996E-2</v>
      </c>
      <c r="I21" s="94">
        <v>1.3499999999999996E-2</v>
      </c>
      <c r="J21" s="94">
        <v>1.7999999999999995E-2</v>
      </c>
      <c r="K21" s="94">
        <v>9.8999999999999973E-3</v>
      </c>
      <c r="L21" s="94">
        <v>2.6999999999999993E-3</v>
      </c>
      <c r="M21" s="94">
        <v>0</v>
      </c>
      <c r="N21" s="94">
        <v>0</v>
      </c>
      <c r="O21" s="94">
        <v>6.3000000000000013E-4</v>
      </c>
      <c r="P21" s="94">
        <v>0</v>
      </c>
      <c r="Q21" s="94">
        <v>7.1999999999999981E-2</v>
      </c>
      <c r="R21" s="94">
        <v>2.6999999999999993</v>
      </c>
      <c r="S21" s="94">
        <v>0.49499999999999988</v>
      </c>
      <c r="T21" s="94">
        <v>0.28799999999999992</v>
      </c>
      <c r="U21" s="94">
        <v>0.11699999999999998</v>
      </c>
      <c r="V21" s="94">
        <v>5.3999999999999986E-3</v>
      </c>
      <c r="W21" s="94">
        <v>8.9999999999999987E-4</v>
      </c>
    </row>
    <row r="22" spans="2:23" x14ac:dyDescent="0.35">
      <c r="B22" s="149" t="s">
        <v>59</v>
      </c>
      <c r="C22" s="149"/>
      <c r="D22" s="99">
        <v>3.0000000000000001E-3</v>
      </c>
      <c r="E22" s="98">
        <v>1.4400000000000002</v>
      </c>
      <c r="F22" s="94">
        <v>2.4E-2</v>
      </c>
      <c r="G22" s="94">
        <v>3.0000000000000001E-3</v>
      </c>
      <c r="H22" s="94">
        <v>0.153</v>
      </c>
      <c r="I22" s="94">
        <v>0.153</v>
      </c>
      <c r="J22" s="94">
        <v>0.11699999999999999</v>
      </c>
      <c r="K22" s="94">
        <v>9.2999999999999999E-2</v>
      </c>
      <c r="L22" s="94">
        <v>0</v>
      </c>
      <c r="M22" s="94">
        <v>19.799999999999997</v>
      </c>
      <c r="N22" s="94">
        <v>0</v>
      </c>
      <c r="O22" s="94">
        <v>2.6999999999999997E-3</v>
      </c>
      <c r="P22" s="94">
        <v>0</v>
      </c>
      <c r="Q22" s="94">
        <v>0.77999999999999992</v>
      </c>
      <c r="R22" s="94">
        <v>9</v>
      </c>
      <c r="S22" s="94">
        <v>7.5</v>
      </c>
      <c r="T22" s="94">
        <v>1.1099999999999999</v>
      </c>
      <c r="U22" s="94">
        <v>0.33</v>
      </c>
      <c r="V22" s="94">
        <v>0.16500000000000001</v>
      </c>
      <c r="W22" s="94">
        <v>2.0999999999999998E-2</v>
      </c>
    </row>
    <row r="23" spans="2:23" x14ac:dyDescent="0.35">
      <c r="B23" s="149" t="s">
        <v>60</v>
      </c>
      <c r="C23" s="149"/>
      <c r="D23" s="99">
        <v>0.01</v>
      </c>
      <c r="E23" s="98">
        <v>7.1999999999999993</v>
      </c>
      <c r="F23" s="94">
        <v>0.06</v>
      </c>
      <c r="G23" s="94">
        <v>0.01</v>
      </c>
      <c r="H23" s="94">
        <v>1.1299999999999999</v>
      </c>
      <c r="I23" s="94">
        <v>0.13</v>
      </c>
      <c r="J23" s="94">
        <v>0.3</v>
      </c>
      <c r="K23" s="94">
        <v>0.37999999999999995</v>
      </c>
      <c r="L23" s="94">
        <v>0</v>
      </c>
      <c r="M23" s="94">
        <v>0</v>
      </c>
      <c r="N23" s="94">
        <v>0</v>
      </c>
      <c r="O23" s="94">
        <v>3.7999999999999999E-2</v>
      </c>
      <c r="P23" s="94">
        <v>0</v>
      </c>
      <c r="Q23" s="94">
        <v>1.7</v>
      </c>
      <c r="R23" s="94">
        <v>35</v>
      </c>
      <c r="S23" s="94">
        <v>1.7</v>
      </c>
      <c r="T23" s="94">
        <v>8.6</v>
      </c>
      <c r="U23" s="94">
        <v>1.7</v>
      </c>
      <c r="V23" s="94">
        <v>0.08</v>
      </c>
      <c r="W23" s="94">
        <v>6.9999999999999993E-2</v>
      </c>
    </row>
    <row r="24" spans="2:23" x14ac:dyDescent="0.35">
      <c r="B24" s="149" t="s">
        <v>23</v>
      </c>
      <c r="C24" s="149"/>
      <c r="D24" s="99">
        <v>7.0000000000000001E-3</v>
      </c>
      <c r="E24" s="98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</row>
    <row r="25" spans="2:23" x14ac:dyDescent="0.35">
      <c r="B25" s="149" t="s">
        <v>61</v>
      </c>
      <c r="C25" s="149"/>
      <c r="D25" s="99">
        <v>0.15</v>
      </c>
      <c r="E25" s="94">
        <v>161.99999999999997</v>
      </c>
      <c r="F25" s="94">
        <v>1.7999999999999998</v>
      </c>
      <c r="G25" s="94">
        <v>0.44999999999999996</v>
      </c>
      <c r="H25" s="94">
        <v>0</v>
      </c>
      <c r="I25" s="94">
        <v>0</v>
      </c>
      <c r="J25" s="94">
        <v>0</v>
      </c>
      <c r="K25" s="94">
        <v>36.15</v>
      </c>
      <c r="L25" s="94">
        <v>0.3</v>
      </c>
      <c r="M25" s="94">
        <v>0</v>
      </c>
      <c r="N25" s="94">
        <v>0.15</v>
      </c>
      <c r="O25" s="94">
        <v>0.73499999999999988</v>
      </c>
      <c r="P25" s="94">
        <v>0.55499999999999994</v>
      </c>
      <c r="Q25" s="94">
        <v>0</v>
      </c>
      <c r="R25" s="94">
        <v>555</v>
      </c>
      <c r="S25" s="94">
        <v>7.5</v>
      </c>
      <c r="T25" s="94">
        <v>330</v>
      </c>
      <c r="U25" s="94">
        <v>43.499999999999993</v>
      </c>
      <c r="V25" s="94">
        <v>0.74999999999999989</v>
      </c>
      <c r="W25" s="94">
        <v>1.2</v>
      </c>
    </row>
    <row r="26" spans="2:23" x14ac:dyDescent="0.35">
      <c r="B26" s="149" t="s">
        <v>174</v>
      </c>
      <c r="C26" s="149"/>
      <c r="D26" s="99">
        <v>0.2</v>
      </c>
      <c r="E26" s="98">
        <v>42</v>
      </c>
      <c r="F26" s="94">
        <v>0.40000000000000008</v>
      </c>
      <c r="G26" s="94">
        <v>0</v>
      </c>
      <c r="H26" s="94">
        <v>4.8</v>
      </c>
      <c r="I26" s="94">
        <v>4.4000000000000004</v>
      </c>
      <c r="J26" s="94">
        <v>5</v>
      </c>
      <c r="K26" s="94">
        <v>2.2000000000000002</v>
      </c>
      <c r="L26" s="94">
        <v>0</v>
      </c>
      <c r="M26" s="94">
        <v>18</v>
      </c>
      <c r="N26" s="94">
        <v>0</v>
      </c>
      <c r="O26" s="94">
        <v>0.16</v>
      </c>
      <c r="P26" s="94">
        <v>0</v>
      </c>
      <c r="Q26" s="94">
        <v>8</v>
      </c>
      <c r="R26" s="94">
        <v>460</v>
      </c>
      <c r="S26" s="94">
        <v>34</v>
      </c>
      <c r="T26" s="94">
        <v>52</v>
      </c>
      <c r="U26" s="94">
        <v>24.000000000000004</v>
      </c>
      <c r="V26" s="94">
        <v>0.80000000000000016</v>
      </c>
      <c r="W26" s="94">
        <v>0.40000000000000008</v>
      </c>
    </row>
    <row r="27" spans="2:23" x14ac:dyDescent="0.35">
      <c r="B27" s="149" t="s">
        <v>175</v>
      </c>
      <c r="C27" s="149"/>
      <c r="D27" s="99">
        <v>2E-3</v>
      </c>
      <c r="E27" s="98">
        <v>5.62</v>
      </c>
      <c r="F27" s="94">
        <v>0.04</v>
      </c>
      <c r="G27" s="94">
        <v>5.3999999999999999E-2</v>
      </c>
      <c r="H27" s="94">
        <v>0.66799999999999993</v>
      </c>
      <c r="I27" s="94">
        <v>0.99</v>
      </c>
      <c r="J27" s="94">
        <v>0.85599999999999987</v>
      </c>
      <c r="K27" s="94">
        <v>0.21999999999999997</v>
      </c>
      <c r="L27" s="94">
        <v>0</v>
      </c>
      <c r="M27" s="94">
        <v>13.8</v>
      </c>
      <c r="N27" s="94">
        <v>0</v>
      </c>
      <c r="O27" s="94">
        <v>2.4199999999999996E-2</v>
      </c>
      <c r="P27" s="94">
        <v>0</v>
      </c>
      <c r="Q27" s="94">
        <v>0</v>
      </c>
      <c r="R27" s="94">
        <v>33.4</v>
      </c>
      <c r="S27" s="94">
        <v>31.6</v>
      </c>
      <c r="T27" s="94">
        <v>4</v>
      </c>
      <c r="U27" s="94">
        <v>2.4</v>
      </c>
      <c r="V27" s="94">
        <v>0.87999999999999989</v>
      </c>
      <c r="W27" s="94">
        <v>8.7999999999999995E-2</v>
      </c>
    </row>
    <row r="28" spans="2:23" x14ac:dyDescent="0.35">
      <c r="B28" s="149" t="s">
        <v>62</v>
      </c>
      <c r="C28" s="149"/>
      <c r="D28" s="99">
        <v>2E-3</v>
      </c>
      <c r="E28" s="98">
        <v>1.04</v>
      </c>
      <c r="F28" s="94">
        <v>2.3999999999999997E-2</v>
      </c>
      <c r="G28" s="94">
        <v>1.1999999999999999E-2</v>
      </c>
      <c r="H28" s="94">
        <v>0.14799999999999999</v>
      </c>
      <c r="I28" s="94">
        <v>0.14599999999999999</v>
      </c>
      <c r="J28" s="94">
        <v>0.06</v>
      </c>
      <c r="K28" s="94">
        <v>0.03</v>
      </c>
      <c r="L28" s="94">
        <v>0</v>
      </c>
      <c r="M28" s="94">
        <v>2.04</v>
      </c>
      <c r="N28" s="94">
        <v>0</v>
      </c>
      <c r="O28" s="94">
        <v>2.9999999999999996E-3</v>
      </c>
      <c r="P28" s="94">
        <v>0</v>
      </c>
      <c r="Q28" s="94">
        <v>0</v>
      </c>
      <c r="R28" s="94">
        <v>2.6</v>
      </c>
      <c r="S28" s="94">
        <v>6.1999999999999993</v>
      </c>
      <c r="T28" s="94">
        <v>0.64</v>
      </c>
      <c r="U28" s="94">
        <v>0.72000000000000008</v>
      </c>
      <c r="V28" s="94">
        <v>0.39999999999999997</v>
      </c>
      <c r="W28" s="94">
        <v>0.02</v>
      </c>
    </row>
    <row r="29" spans="2:23" x14ac:dyDescent="0.35">
      <c r="B29" s="149" t="s">
        <v>63</v>
      </c>
      <c r="C29" s="149"/>
      <c r="D29" s="99">
        <v>0.05</v>
      </c>
      <c r="E29" s="98">
        <v>200</v>
      </c>
      <c r="F29" s="94">
        <v>3.25</v>
      </c>
      <c r="G29" s="94">
        <v>0</v>
      </c>
      <c r="H29" s="94">
        <v>35</v>
      </c>
      <c r="I29" s="94">
        <v>0</v>
      </c>
      <c r="J29" s="94">
        <v>3.75</v>
      </c>
      <c r="K29" s="94">
        <v>6.9</v>
      </c>
      <c r="L29" s="94">
        <v>0</v>
      </c>
      <c r="M29" s="94">
        <v>0</v>
      </c>
      <c r="N29" s="94">
        <v>0</v>
      </c>
      <c r="O29" s="94">
        <v>0.24349999999999999</v>
      </c>
      <c r="P29" s="94">
        <v>0</v>
      </c>
      <c r="Q29" s="94">
        <v>0</v>
      </c>
      <c r="R29" s="94">
        <v>281.5</v>
      </c>
      <c r="S29" s="94">
        <v>23.5</v>
      </c>
      <c r="T29" s="94">
        <v>228.5</v>
      </c>
      <c r="U29" s="94">
        <v>0</v>
      </c>
      <c r="V29" s="94">
        <v>2.2999999999999998</v>
      </c>
      <c r="W29" s="94">
        <v>1.5500000000000003</v>
      </c>
    </row>
    <row r="30" spans="2:23" x14ac:dyDescent="0.35">
      <c r="B30" s="149" t="s">
        <v>64</v>
      </c>
      <c r="C30" s="149"/>
      <c r="D30" s="99">
        <v>0.01</v>
      </c>
      <c r="E30" s="98">
        <v>2</v>
      </c>
      <c r="F30" s="94">
        <v>0</v>
      </c>
      <c r="G30" s="94">
        <v>0</v>
      </c>
      <c r="H30" s="94">
        <v>0.04</v>
      </c>
      <c r="I30" s="94">
        <v>0.04</v>
      </c>
      <c r="J30" s="94">
        <v>0.28999999999999998</v>
      </c>
      <c r="K30" s="94">
        <v>0.31</v>
      </c>
      <c r="L30" s="94">
        <v>0.01</v>
      </c>
      <c r="M30" s="94">
        <v>55.8</v>
      </c>
      <c r="N30" s="94">
        <v>0</v>
      </c>
      <c r="O30" s="94">
        <v>8.9999999999999993E-3</v>
      </c>
      <c r="P30" s="94">
        <v>0</v>
      </c>
      <c r="Q30" s="94">
        <v>22</v>
      </c>
      <c r="R30" s="94">
        <v>75</v>
      </c>
      <c r="S30" s="94">
        <v>20</v>
      </c>
      <c r="T30" s="94">
        <v>9.1</v>
      </c>
      <c r="U30" s="94">
        <v>3.4</v>
      </c>
      <c r="V30" s="94">
        <v>0.32</v>
      </c>
      <c r="W30" s="94">
        <v>9.0000000000000011E-2</v>
      </c>
    </row>
    <row r="31" spans="2:23" x14ac:dyDescent="0.35">
      <c r="B31" s="150" t="s">
        <v>145</v>
      </c>
      <c r="C31" s="150"/>
      <c r="D31" s="150"/>
      <c r="E31" s="96">
        <f>SUM(E19:E30)</f>
        <v>476.435</v>
      </c>
      <c r="F31" s="96">
        <f t="shared" ref="F31:W31" si="18">SUM(F19:F30)</f>
        <v>6.2988999999999997</v>
      </c>
      <c r="G31" s="96">
        <f t="shared" si="18"/>
        <v>0.52900000000000003</v>
      </c>
      <c r="H31" s="96">
        <f t="shared" si="18"/>
        <v>50.152499999999996</v>
      </c>
      <c r="I31" s="96">
        <f t="shared" si="18"/>
        <v>13.7225</v>
      </c>
      <c r="J31" s="96">
        <f t="shared" si="18"/>
        <v>13.690999999999999</v>
      </c>
      <c r="K31" s="96">
        <f t="shared" si="18"/>
        <v>48.392900000000004</v>
      </c>
      <c r="L31" s="96">
        <f t="shared" si="18"/>
        <v>0.4627</v>
      </c>
      <c r="M31" s="96">
        <f t="shared" si="18"/>
        <v>279.44</v>
      </c>
      <c r="N31" s="96">
        <f t="shared" si="18"/>
        <v>0.15</v>
      </c>
      <c r="O31" s="96">
        <f t="shared" si="18"/>
        <v>1.5760299999999996</v>
      </c>
      <c r="P31" s="96">
        <f t="shared" si="18"/>
        <v>0.55499999999999994</v>
      </c>
      <c r="Q31" s="96">
        <f t="shared" si="18"/>
        <v>75.052000000000007</v>
      </c>
      <c r="R31" s="96">
        <f t="shared" si="18"/>
        <v>2024.2</v>
      </c>
      <c r="S31" s="96">
        <f t="shared" si="18"/>
        <v>170.995</v>
      </c>
      <c r="T31" s="96">
        <f t="shared" si="18"/>
        <v>683.23799999999994</v>
      </c>
      <c r="U31" s="96">
        <f t="shared" si="18"/>
        <v>102.667</v>
      </c>
      <c r="V31" s="96">
        <f t="shared" si="18"/>
        <v>7.3504000000000005</v>
      </c>
      <c r="W31" s="96">
        <f t="shared" si="18"/>
        <v>3.7899000000000003</v>
      </c>
    </row>
    <row r="33" spans="2:23" ht="66.75" customHeight="1" x14ac:dyDescent="0.35">
      <c r="B33" s="151" t="s">
        <v>168</v>
      </c>
      <c r="C33" s="151"/>
      <c r="D33" s="151"/>
      <c r="E33" s="95" t="s">
        <v>146</v>
      </c>
      <c r="F33" s="95" t="s">
        <v>147</v>
      </c>
      <c r="G33" s="95" t="s">
        <v>148</v>
      </c>
      <c r="H33" s="95" t="s">
        <v>149</v>
      </c>
      <c r="I33" s="95" t="s">
        <v>150</v>
      </c>
      <c r="J33" s="95" t="s">
        <v>151</v>
      </c>
      <c r="K33" s="95" t="s">
        <v>152</v>
      </c>
      <c r="L33" s="95" t="s">
        <v>153</v>
      </c>
      <c r="M33" s="95" t="s">
        <v>164</v>
      </c>
      <c r="N33" s="95" t="s">
        <v>154</v>
      </c>
      <c r="O33" s="95" t="s">
        <v>155</v>
      </c>
      <c r="P33" s="95" t="s">
        <v>156</v>
      </c>
      <c r="Q33" s="95" t="s">
        <v>157</v>
      </c>
      <c r="R33" s="95" t="s">
        <v>158</v>
      </c>
      <c r="S33" s="95" t="s">
        <v>159</v>
      </c>
      <c r="T33" s="95" t="s">
        <v>160</v>
      </c>
      <c r="U33" s="95" t="s">
        <v>161</v>
      </c>
      <c r="V33" s="95" t="s">
        <v>162</v>
      </c>
      <c r="W33" s="95" t="s">
        <v>163</v>
      </c>
    </row>
    <row r="34" spans="2:23" x14ac:dyDescent="0.35">
      <c r="B34" s="150" t="s">
        <v>70</v>
      </c>
      <c r="C34" s="150"/>
      <c r="D34" s="93">
        <v>2.5000000000000001E-2</v>
      </c>
      <c r="E34" s="94">
        <v>91.5</v>
      </c>
      <c r="F34" s="94">
        <v>1.4499999999999997</v>
      </c>
      <c r="G34" s="94">
        <v>0.3</v>
      </c>
      <c r="H34" s="94">
        <v>15.425000000000001</v>
      </c>
      <c r="I34" s="94">
        <v>0.75000000000000011</v>
      </c>
      <c r="J34" s="94">
        <v>1.675</v>
      </c>
      <c r="K34" s="94">
        <v>3.375</v>
      </c>
      <c r="L34" s="94">
        <v>0</v>
      </c>
      <c r="M34" s="94">
        <v>0</v>
      </c>
      <c r="N34" s="94">
        <v>0</v>
      </c>
      <c r="O34" s="94">
        <v>5.000000000000001E-2</v>
      </c>
      <c r="P34" s="94">
        <v>0</v>
      </c>
      <c r="Q34" s="94">
        <v>0</v>
      </c>
      <c r="R34" s="94">
        <v>87.5</v>
      </c>
      <c r="S34" s="94">
        <v>10</v>
      </c>
      <c r="T34" s="94">
        <v>55</v>
      </c>
      <c r="U34" s="94">
        <v>30</v>
      </c>
      <c r="V34" s="94">
        <v>0.32500000000000001</v>
      </c>
      <c r="W34" s="94">
        <v>1.125</v>
      </c>
    </row>
    <row r="35" spans="2:23" x14ac:dyDescent="0.35">
      <c r="B35" s="149" t="s">
        <v>24</v>
      </c>
      <c r="C35" s="149"/>
      <c r="D35" s="99">
        <v>1.4999999999999999E-2</v>
      </c>
      <c r="E35" s="98">
        <v>0.13499999999999995</v>
      </c>
      <c r="F35" s="94">
        <v>8.9999999999999987E-4</v>
      </c>
      <c r="G35" s="94">
        <v>0</v>
      </c>
      <c r="H35" s="94">
        <v>1.3499999999999996E-2</v>
      </c>
      <c r="I35" s="94">
        <v>1.3499999999999996E-2</v>
      </c>
      <c r="J35" s="94">
        <v>1.7999999999999995E-2</v>
      </c>
      <c r="K35" s="94">
        <v>9.8999999999999973E-3</v>
      </c>
      <c r="L35" s="94">
        <v>2.6999999999999993E-3</v>
      </c>
      <c r="M35" s="94">
        <v>0</v>
      </c>
      <c r="N35" s="94">
        <v>0</v>
      </c>
      <c r="O35" s="94">
        <v>6.3000000000000013E-4</v>
      </c>
      <c r="P35" s="94">
        <v>0</v>
      </c>
      <c r="Q35" s="94">
        <v>7.1999999999999981E-2</v>
      </c>
      <c r="R35" s="94">
        <v>2.6999999999999993</v>
      </c>
      <c r="S35" s="94">
        <v>0.49499999999999988</v>
      </c>
      <c r="T35" s="94">
        <v>0.28799999999999992</v>
      </c>
      <c r="U35" s="94">
        <v>0.11699999999999998</v>
      </c>
      <c r="V35" s="94">
        <v>5.3999999999999986E-3</v>
      </c>
      <c r="W35" s="94">
        <v>8.9999999999999987E-4</v>
      </c>
    </row>
    <row r="36" spans="2:23" x14ac:dyDescent="0.35">
      <c r="B36" s="150" t="s">
        <v>72</v>
      </c>
      <c r="C36" s="150"/>
      <c r="D36" s="93">
        <v>0.05</v>
      </c>
      <c r="E36" s="94">
        <v>23.5</v>
      </c>
      <c r="F36" s="94">
        <v>0.20000000000000004</v>
      </c>
      <c r="G36" s="94">
        <v>0</v>
      </c>
      <c r="H36" s="94">
        <v>4.7</v>
      </c>
      <c r="I36" s="94">
        <v>4.7</v>
      </c>
      <c r="J36" s="94">
        <v>1.1000000000000001</v>
      </c>
      <c r="K36" s="94">
        <v>0.15</v>
      </c>
      <c r="L36" s="94">
        <v>0</v>
      </c>
      <c r="M36" s="94">
        <v>1</v>
      </c>
      <c r="N36" s="94">
        <v>0</v>
      </c>
      <c r="O36" s="94">
        <v>0.01</v>
      </c>
      <c r="P36" s="94">
        <v>0</v>
      </c>
      <c r="Q36" s="94">
        <v>1.5000000000000002</v>
      </c>
      <c r="R36" s="94">
        <v>75</v>
      </c>
      <c r="S36" s="94">
        <v>4.5</v>
      </c>
      <c r="T36" s="94">
        <v>5</v>
      </c>
      <c r="U36" s="94">
        <v>4.5</v>
      </c>
      <c r="V36" s="94">
        <v>0.15</v>
      </c>
      <c r="W36" s="94">
        <v>0.10000000000000002</v>
      </c>
    </row>
    <row r="37" spans="2:23" x14ac:dyDescent="0.35">
      <c r="B37" s="150" t="s">
        <v>73</v>
      </c>
      <c r="C37" s="150"/>
      <c r="D37" s="93">
        <v>0.05</v>
      </c>
      <c r="E37" s="94">
        <v>16</v>
      </c>
      <c r="F37" s="94">
        <v>0.20000000000000004</v>
      </c>
      <c r="G37" s="94">
        <v>5.000000000000001E-2</v>
      </c>
      <c r="H37" s="94">
        <v>1.3</v>
      </c>
      <c r="I37" s="94">
        <v>1.3</v>
      </c>
      <c r="J37" s="94">
        <v>1.65</v>
      </c>
      <c r="K37" s="94">
        <v>1.3999999999999997</v>
      </c>
      <c r="L37" s="94">
        <v>0</v>
      </c>
      <c r="M37" s="94">
        <v>175</v>
      </c>
      <c r="N37" s="94">
        <v>0</v>
      </c>
      <c r="O37" s="94">
        <v>5.000000000000001E-2</v>
      </c>
      <c r="P37" s="94">
        <v>0</v>
      </c>
      <c r="Q37" s="94">
        <v>15.5</v>
      </c>
      <c r="R37" s="94">
        <v>200</v>
      </c>
      <c r="S37" s="94">
        <v>32</v>
      </c>
      <c r="T37" s="94">
        <v>25.5</v>
      </c>
      <c r="U37" s="94">
        <v>7</v>
      </c>
      <c r="V37" s="94">
        <v>1.35</v>
      </c>
      <c r="W37" s="94">
        <v>0.25</v>
      </c>
    </row>
    <row r="38" spans="2:23" x14ac:dyDescent="0.35">
      <c r="B38" s="150" t="s">
        <v>74</v>
      </c>
      <c r="C38" s="150"/>
      <c r="D38" s="93" t="s">
        <v>166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</row>
    <row r="39" spans="2:23" x14ac:dyDescent="0.35">
      <c r="B39" s="150" t="s">
        <v>75</v>
      </c>
      <c r="C39" s="150"/>
      <c r="D39" s="93" t="s">
        <v>166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</row>
    <row r="40" spans="2:23" x14ac:dyDescent="0.35">
      <c r="B40" s="150" t="s">
        <v>76</v>
      </c>
      <c r="C40" s="150"/>
      <c r="D40" s="93">
        <v>0.01</v>
      </c>
      <c r="E40" s="94">
        <v>3.0999999999999996</v>
      </c>
      <c r="F40" s="94">
        <v>0.03</v>
      </c>
      <c r="G40" s="94">
        <v>0.01</v>
      </c>
      <c r="H40" s="94">
        <v>0.18999999999999997</v>
      </c>
      <c r="I40" s="94">
        <v>0.18999999999999997</v>
      </c>
      <c r="J40" s="94">
        <v>0.21</v>
      </c>
      <c r="K40" s="94">
        <v>4.9999999999999996E-2</v>
      </c>
      <c r="L40" s="94">
        <v>0</v>
      </c>
      <c r="M40" s="94">
        <v>0.19999999999999998</v>
      </c>
      <c r="N40" s="94">
        <v>0</v>
      </c>
      <c r="O40" s="94">
        <v>7.000000000000001E-3</v>
      </c>
      <c r="P40" s="94">
        <v>0</v>
      </c>
      <c r="Q40" s="94">
        <v>5.5</v>
      </c>
      <c r="R40" s="94">
        <v>14</v>
      </c>
      <c r="S40" s="94">
        <v>2.6</v>
      </c>
      <c r="T40" s="94">
        <v>1.5999999999999999</v>
      </c>
      <c r="U40" s="94">
        <v>0.89999999999999991</v>
      </c>
      <c r="V40" s="94">
        <v>4.9999999999999996E-2</v>
      </c>
      <c r="W40" s="94">
        <v>0.01</v>
      </c>
    </row>
    <row r="41" spans="2:23" x14ac:dyDescent="0.35">
      <c r="B41" s="150" t="s">
        <v>77</v>
      </c>
      <c r="C41" s="150"/>
      <c r="D41" s="93">
        <v>2.5000000000000001E-2</v>
      </c>
      <c r="E41" s="94">
        <v>90.75</v>
      </c>
      <c r="F41" s="94">
        <v>1.825</v>
      </c>
      <c r="G41" s="94">
        <v>0.17499999999999996</v>
      </c>
      <c r="H41" s="94">
        <v>14.25</v>
      </c>
      <c r="I41" s="94">
        <v>0.32500000000000001</v>
      </c>
      <c r="J41" s="94">
        <v>1.425</v>
      </c>
      <c r="K41" s="94">
        <v>3.6250000000000004</v>
      </c>
      <c r="L41" s="94">
        <v>0</v>
      </c>
      <c r="M41" s="94">
        <v>0</v>
      </c>
      <c r="N41" s="94">
        <v>0</v>
      </c>
      <c r="O41" s="94">
        <v>3.2500000000000001E-2</v>
      </c>
      <c r="P41" s="94">
        <v>0</v>
      </c>
      <c r="Q41" s="94">
        <v>0</v>
      </c>
      <c r="R41" s="94">
        <v>102.5</v>
      </c>
      <c r="S41" s="94">
        <v>10.749999999999998</v>
      </c>
      <c r="T41" s="94">
        <v>107.5</v>
      </c>
      <c r="U41" s="94">
        <v>32.5</v>
      </c>
      <c r="V41" s="94">
        <v>1.575</v>
      </c>
      <c r="W41" s="94">
        <v>1.125</v>
      </c>
    </row>
    <row r="42" spans="2:23" x14ac:dyDescent="0.35">
      <c r="B42" s="150" t="s">
        <v>78</v>
      </c>
      <c r="C42" s="150"/>
      <c r="D42" s="93">
        <v>0.01</v>
      </c>
      <c r="E42" s="94">
        <v>31.4</v>
      </c>
      <c r="F42" s="94">
        <v>0</v>
      </c>
      <c r="G42" s="94">
        <v>0</v>
      </c>
      <c r="H42" s="94">
        <v>7.8</v>
      </c>
      <c r="I42" s="94">
        <v>7.8</v>
      </c>
      <c r="J42" s="94">
        <v>0</v>
      </c>
      <c r="K42" s="94">
        <v>4.9999999999999996E-2</v>
      </c>
      <c r="L42" s="94">
        <v>0</v>
      </c>
      <c r="M42" s="94">
        <v>0</v>
      </c>
      <c r="N42" s="94">
        <v>0</v>
      </c>
      <c r="O42" s="94">
        <v>0.02</v>
      </c>
      <c r="P42" s="94">
        <v>0</v>
      </c>
      <c r="Q42" s="94">
        <v>0</v>
      </c>
      <c r="R42" s="94">
        <v>5.0999999999999996</v>
      </c>
      <c r="S42" s="94">
        <v>0</v>
      </c>
      <c r="T42" s="94">
        <v>1</v>
      </c>
      <c r="U42" s="94">
        <v>0.19999999999999998</v>
      </c>
      <c r="V42" s="94">
        <v>0.04</v>
      </c>
      <c r="W42" s="94">
        <v>9.0000000000000011E-2</v>
      </c>
    </row>
    <row r="43" spans="2:23" x14ac:dyDescent="0.35">
      <c r="B43" s="150" t="s">
        <v>145</v>
      </c>
      <c r="C43" s="150"/>
      <c r="D43" s="150"/>
      <c r="E43" s="96">
        <f>SUM(E34:E42)</f>
        <v>256.38499999999999</v>
      </c>
      <c r="F43" s="96">
        <f t="shared" ref="F43:W43" si="19">SUM(F34:F42)</f>
        <v>3.7058999999999997</v>
      </c>
      <c r="G43" s="96">
        <f t="shared" si="19"/>
        <v>0.53499999999999992</v>
      </c>
      <c r="H43" s="96">
        <f t="shared" si="19"/>
        <v>43.6785</v>
      </c>
      <c r="I43" s="96">
        <f t="shared" si="19"/>
        <v>15.0785</v>
      </c>
      <c r="J43" s="96">
        <f t="shared" si="19"/>
        <v>6.0779999999999994</v>
      </c>
      <c r="K43" s="96">
        <f t="shared" si="19"/>
        <v>8.6599000000000004</v>
      </c>
      <c r="L43" s="96">
        <f t="shared" si="19"/>
        <v>2.6999999999999993E-3</v>
      </c>
      <c r="M43" s="96">
        <f t="shared" si="19"/>
        <v>176.2</v>
      </c>
      <c r="N43" s="96">
        <f t="shared" si="19"/>
        <v>0</v>
      </c>
      <c r="O43" s="96">
        <f t="shared" si="19"/>
        <v>0.17013000000000003</v>
      </c>
      <c r="P43" s="96">
        <f t="shared" si="19"/>
        <v>0</v>
      </c>
      <c r="Q43" s="96">
        <f t="shared" si="19"/>
        <v>22.571999999999999</v>
      </c>
      <c r="R43" s="96">
        <f t="shared" si="19"/>
        <v>486.8</v>
      </c>
      <c r="S43" s="96">
        <f t="shared" si="19"/>
        <v>60.344999999999999</v>
      </c>
      <c r="T43" s="96">
        <f t="shared" si="19"/>
        <v>195.88799999999998</v>
      </c>
      <c r="U43" s="96">
        <f t="shared" si="19"/>
        <v>75.216999999999999</v>
      </c>
      <c r="V43" s="96">
        <f t="shared" si="19"/>
        <v>3.4954000000000001</v>
      </c>
      <c r="W43" s="96">
        <f t="shared" si="19"/>
        <v>2.7008999999999999</v>
      </c>
    </row>
    <row r="45" spans="2:23" ht="46.5" x14ac:dyDescent="0.35">
      <c r="B45" s="151" t="s">
        <v>165</v>
      </c>
      <c r="C45" s="151"/>
      <c r="D45" s="151"/>
      <c r="E45" s="95" t="s">
        <v>146</v>
      </c>
      <c r="F45" s="95" t="s">
        <v>147</v>
      </c>
      <c r="G45" s="95" t="s">
        <v>148</v>
      </c>
      <c r="H45" s="95" t="s">
        <v>149</v>
      </c>
      <c r="I45" s="95" t="s">
        <v>150</v>
      </c>
      <c r="J45" s="95" t="s">
        <v>151</v>
      </c>
      <c r="K45" s="95" t="s">
        <v>152</v>
      </c>
      <c r="L45" s="95" t="s">
        <v>153</v>
      </c>
      <c r="M45" s="95" t="s">
        <v>164</v>
      </c>
      <c r="N45" s="95" t="s">
        <v>154</v>
      </c>
      <c r="O45" s="95" t="s">
        <v>155</v>
      </c>
      <c r="P45" s="95" t="s">
        <v>156</v>
      </c>
      <c r="Q45" s="95" t="s">
        <v>157</v>
      </c>
      <c r="R45" s="95" t="s">
        <v>158</v>
      </c>
      <c r="S45" s="95" t="s">
        <v>159</v>
      </c>
      <c r="T45" s="95" t="s">
        <v>160</v>
      </c>
      <c r="U45" s="95" t="s">
        <v>161</v>
      </c>
      <c r="V45" s="95" t="s">
        <v>162</v>
      </c>
      <c r="W45" s="95" t="s">
        <v>163</v>
      </c>
    </row>
    <row r="46" spans="2:23" x14ac:dyDescent="0.35">
      <c r="B46" s="151"/>
      <c r="C46" s="151"/>
      <c r="D46" s="151"/>
      <c r="E46" s="97">
        <f>SUM(E16,E31,E43)</f>
        <v>925.01</v>
      </c>
      <c r="F46" s="97">
        <f t="shared" ref="F46:W46" si="20">SUM(F16,F31,F43)</f>
        <v>17.073799999999999</v>
      </c>
      <c r="G46" s="97">
        <f t="shared" si="20"/>
        <v>2.0999999999999996</v>
      </c>
      <c r="H46" s="97">
        <f t="shared" si="20"/>
        <v>94.312999999999988</v>
      </c>
      <c r="I46" s="97">
        <f t="shared" si="20"/>
        <v>29.27</v>
      </c>
      <c r="J46" s="97">
        <f t="shared" si="20"/>
        <v>20.318999999999999</v>
      </c>
      <c r="K46" s="97">
        <f t="shared" si="20"/>
        <v>57.577800000000003</v>
      </c>
      <c r="L46" s="97">
        <f t="shared" si="20"/>
        <v>0.50540000000000007</v>
      </c>
      <c r="M46" s="97">
        <f t="shared" si="20"/>
        <v>515.09999999999991</v>
      </c>
      <c r="N46" s="97">
        <f t="shared" si="20"/>
        <v>0.15</v>
      </c>
      <c r="O46" s="97">
        <f t="shared" si="20"/>
        <v>1.7706599999999997</v>
      </c>
      <c r="P46" s="97">
        <f t="shared" si="20"/>
        <v>0.55499999999999994</v>
      </c>
      <c r="Q46" s="97">
        <f t="shared" si="20"/>
        <v>122.12400000000001</v>
      </c>
      <c r="R46" s="97">
        <f t="shared" si="20"/>
        <v>2601.34</v>
      </c>
      <c r="S46" s="97">
        <f t="shared" si="20"/>
        <v>273.94</v>
      </c>
      <c r="T46" s="97">
        <f t="shared" si="20"/>
        <v>892.38599999999997</v>
      </c>
      <c r="U46" s="97">
        <f t="shared" si="20"/>
        <v>183.964</v>
      </c>
      <c r="V46" s="97">
        <f t="shared" si="20"/>
        <v>11.805800000000001</v>
      </c>
      <c r="W46" s="97">
        <f t="shared" si="20"/>
        <v>6.8508000000000004</v>
      </c>
    </row>
  </sheetData>
  <mergeCells count="41">
    <mergeCell ref="B42:C42"/>
    <mergeCell ref="B43:D43"/>
    <mergeCell ref="B33:D33"/>
    <mergeCell ref="B2:D2"/>
    <mergeCell ref="B18:D18"/>
    <mergeCell ref="B34:C34"/>
    <mergeCell ref="B35:C35"/>
    <mergeCell ref="B36:C36"/>
    <mergeCell ref="B37:C37"/>
    <mergeCell ref="B38:C38"/>
    <mergeCell ref="B39:C39"/>
    <mergeCell ref="B14:C14"/>
    <mergeCell ref="B15:C15"/>
    <mergeCell ref="B16:D16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9:C29"/>
    <mergeCell ref="B30:C30"/>
    <mergeCell ref="B31:D31"/>
    <mergeCell ref="B45:D46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0:C40"/>
    <mergeCell ref="B41:C41"/>
  </mergeCells>
  <pageMargins left="0.7" right="0.7" top="0.75" bottom="0.75" header="0.3" footer="0.3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33"/>
  <sheetViews>
    <sheetView topLeftCell="A20" workbookViewId="0">
      <selection activeCell="B21" sqref="B21"/>
    </sheetView>
  </sheetViews>
  <sheetFormatPr defaultRowHeight="14.5" x14ac:dyDescent="0.35"/>
  <cols>
    <col min="1" max="1" width="3.26953125" customWidth="1"/>
    <col min="2" max="2" width="31.26953125" bestFit="1" customWidth="1"/>
    <col min="3" max="3" width="148" bestFit="1" customWidth="1"/>
    <col min="4" max="4" width="9.1796875" customWidth="1"/>
  </cols>
  <sheetData>
    <row r="1" spans="2:3" ht="15" thickBot="1" x14ac:dyDescent="0.4"/>
    <row r="2" spans="2:3" ht="33.5" x14ac:dyDescent="0.35">
      <c r="B2" s="154" t="s">
        <v>83</v>
      </c>
      <c r="C2" s="154"/>
    </row>
    <row r="3" spans="2:3" x14ac:dyDescent="0.35">
      <c r="B3" s="89" t="s">
        <v>84</v>
      </c>
      <c r="C3" s="90" t="s">
        <v>85</v>
      </c>
    </row>
    <row r="4" spans="2:3" x14ac:dyDescent="0.35">
      <c r="B4" s="89" t="s">
        <v>2</v>
      </c>
      <c r="C4" s="90" t="s">
        <v>86</v>
      </c>
    </row>
    <row r="5" spans="2:3" x14ac:dyDescent="0.35">
      <c r="B5" s="89" t="s">
        <v>87</v>
      </c>
      <c r="C5" s="90" t="s">
        <v>88</v>
      </c>
    </row>
    <row r="6" spans="2:3" x14ac:dyDescent="0.35">
      <c r="B6" s="89" t="s">
        <v>89</v>
      </c>
      <c r="C6" s="90" t="s">
        <v>90</v>
      </c>
    </row>
    <row r="7" spans="2:3" x14ac:dyDescent="0.35">
      <c r="B7" s="89" t="s">
        <v>91</v>
      </c>
      <c r="C7" s="90" t="s">
        <v>92</v>
      </c>
    </row>
    <row r="8" spans="2:3" x14ac:dyDescent="0.35">
      <c r="B8" s="89" t="s">
        <v>93</v>
      </c>
      <c r="C8" s="90" t="s">
        <v>94</v>
      </c>
    </row>
    <row r="9" spans="2:3" x14ac:dyDescent="0.35">
      <c r="B9" s="89" t="s">
        <v>95</v>
      </c>
      <c r="C9" s="90" t="s">
        <v>96</v>
      </c>
    </row>
    <row r="10" spans="2:3" x14ac:dyDescent="0.35">
      <c r="B10" s="89" t="s">
        <v>97</v>
      </c>
      <c r="C10" s="90" t="s">
        <v>98</v>
      </c>
    </row>
    <row r="11" spans="2:3" x14ac:dyDescent="0.35">
      <c r="B11" s="89" t="s">
        <v>99</v>
      </c>
      <c r="C11" s="90" t="s">
        <v>100</v>
      </c>
    </row>
    <row r="12" spans="2:3" x14ac:dyDescent="0.35">
      <c r="B12" s="89" t="s">
        <v>101</v>
      </c>
      <c r="C12" s="90" t="s">
        <v>102</v>
      </c>
    </row>
    <row r="13" spans="2:3" x14ac:dyDescent="0.35">
      <c r="B13" s="89" t="s">
        <v>103</v>
      </c>
      <c r="C13" s="90" t="s">
        <v>104</v>
      </c>
    </row>
    <row r="14" spans="2:3" x14ac:dyDescent="0.35">
      <c r="B14" s="89" t="s">
        <v>105</v>
      </c>
      <c r="C14" s="90" t="s">
        <v>106</v>
      </c>
    </row>
    <row r="15" spans="2:3" x14ac:dyDescent="0.35">
      <c r="B15" s="89" t="s">
        <v>107</v>
      </c>
      <c r="C15" s="90" t="s">
        <v>108</v>
      </c>
    </row>
    <row r="16" spans="2:3" x14ac:dyDescent="0.35">
      <c r="B16" s="89" t="s">
        <v>109</v>
      </c>
      <c r="C16" s="90" t="s">
        <v>110</v>
      </c>
    </row>
    <row r="17" spans="2:3" x14ac:dyDescent="0.35">
      <c r="B17" s="89" t="s">
        <v>111</v>
      </c>
      <c r="C17" s="90" t="s">
        <v>112</v>
      </c>
    </row>
    <row r="18" spans="2:3" x14ac:dyDescent="0.35">
      <c r="B18" s="89" t="s">
        <v>113</v>
      </c>
      <c r="C18" s="90" t="s">
        <v>114</v>
      </c>
    </row>
    <row r="19" spans="2:3" x14ac:dyDescent="0.35">
      <c r="B19" s="89" t="s">
        <v>115</v>
      </c>
      <c r="C19" s="90" t="s">
        <v>116</v>
      </c>
    </row>
    <row r="20" spans="2:3" x14ac:dyDescent="0.35">
      <c r="B20" s="89" t="s">
        <v>117</v>
      </c>
      <c r="C20" s="90" t="s">
        <v>118</v>
      </c>
    </row>
    <row r="21" spans="2:3" x14ac:dyDescent="0.35">
      <c r="B21" s="89" t="s">
        <v>119</v>
      </c>
      <c r="C21" s="90" t="s">
        <v>120</v>
      </c>
    </row>
    <row r="22" spans="2:3" x14ac:dyDescent="0.35">
      <c r="B22" s="89" t="s">
        <v>121</v>
      </c>
      <c r="C22" s="90" t="s">
        <v>122</v>
      </c>
    </row>
    <row r="23" spans="2:3" x14ac:dyDescent="0.35">
      <c r="B23" s="89" t="s">
        <v>123</v>
      </c>
      <c r="C23" s="90" t="s">
        <v>124</v>
      </c>
    </row>
    <row r="24" spans="2:3" x14ac:dyDescent="0.35">
      <c r="B24" s="89" t="s">
        <v>125</v>
      </c>
      <c r="C24" s="90" t="s">
        <v>126</v>
      </c>
    </row>
    <row r="25" spans="2:3" x14ac:dyDescent="0.35">
      <c r="B25" s="89" t="s">
        <v>127</v>
      </c>
      <c r="C25" s="90" t="s">
        <v>128</v>
      </c>
    </row>
    <row r="26" spans="2:3" x14ac:dyDescent="0.35">
      <c r="B26" s="89" t="s">
        <v>129</v>
      </c>
      <c r="C26" s="90" t="s">
        <v>130</v>
      </c>
    </row>
    <row r="27" spans="2:3" x14ac:dyDescent="0.35">
      <c r="B27" s="89" t="s">
        <v>131</v>
      </c>
      <c r="C27" s="90" t="s">
        <v>132</v>
      </c>
    </row>
    <row r="28" spans="2:3" x14ac:dyDescent="0.35">
      <c r="B28" s="89" t="s">
        <v>133</v>
      </c>
      <c r="C28" s="90" t="s">
        <v>134</v>
      </c>
    </row>
    <row r="29" spans="2:3" x14ac:dyDescent="0.35">
      <c r="B29" s="89" t="s">
        <v>135</v>
      </c>
      <c r="C29" s="90" t="s">
        <v>136</v>
      </c>
    </row>
    <row r="30" spans="2:3" x14ac:dyDescent="0.35">
      <c r="B30" s="89" t="s">
        <v>137</v>
      </c>
      <c r="C30" s="90" t="s">
        <v>138</v>
      </c>
    </row>
    <row r="31" spans="2:3" x14ac:dyDescent="0.35">
      <c r="B31" s="89" t="s">
        <v>139</v>
      </c>
      <c r="C31" s="90" t="s">
        <v>140</v>
      </c>
    </row>
    <row r="32" spans="2:3" x14ac:dyDescent="0.35">
      <c r="B32" s="89" t="s">
        <v>141</v>
      </c>
      <c r="C32" s="90" t="s">
        <v>142</v>
      </c>
    </row>
    <row r="33" spans="2:3" ht="15" thickBot="1" x14ac:dyDescent="0.4">
      <c r="B33" s="91" t="s">
        <v>143</v>
      </c>
      <c r="C33" s="92" t="s">
        <v>144</v>
      </c>
    </row>
  </sheetData>
  <mergeCells count="1">
    <mergeCell ref="B2:C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f462f5-4eeb-4524-83a6-36f2d359dd8f">
      <Terms xmlns="http://schemas.microsoft.com/office/infopath/2007/PartnerControls"/>
    </lcf76f155ced4ddcb4097134ff3c332f>
    <TaxCatchAll xmlns="b07b6241-c92d-48af-bc2c-b558f8aef27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791EC21BB595D4AA8195C943FA10D29" ma:contentTypeVersion="14" ma:contentTypeDescription="Criar um novo documento." ma:contentTypeScope="" ma:versionID="77ef67528b75efff80838c27e644c854">
  <xsd:schema xmlns:xsd="http://www.w3.org/2001/XMLSchema" xmlns:xs="http://www.w3.org/2001/XMLSchema" xmlns:p="http://schemas.microsoft.com/office/2006/metadata/properties" xmlns:ns2="e2f462f5-4eeb-4524-83a6-36f2d359dd8f" xmlns:ns3="b07b6241-c92d-48af-bc2c-b558f8aef27e" targetNamespace="http://schemas.microsoft.com/office/2006/metadata/properties" ma:root="true" ma:fieldsID="3a0e475a017b12cdb9d21d41ecb5d8e7" ns2:_="" ns3:_="">
    <xsd:import namespace="e2f462f5-4eeb-4524-83a6-36f2d359dd8f"/>
    <xsd:import namespace="b07b6241-c92d-48af-bc2c-b558f8aef2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462f5-4eeb-4524-83a6-36f2d359dd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m" ma:readOnly="false" ma:fieldId="{5cf76f15-5ced-4ddc-b409-7134ff3c332f}" ma:taxonomyMulti="true" ma:sspId="367b99dd-bc63-4537-aed1-da9f15f8d1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b6241-c92d-48af-bc2c-b558f8aef2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25547d1-eb1d-4a97-956c-5c929dbdf2b7}" ma:internalName="TaxCatchAll" ma:showField="CatchAllData" ma:web="b07b6241-c92d-48af-bc2c-b558f8aef2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DC2D4-3681-48A0-AC6E-7D23456A5FFA}">
  <ds:schemaRefs>
    <ds:schemaRef ds:uri="http://schemas.microsoft.com/office/2006/metadata/properties"/>
    <ds:schemaRef ds:uri="http://schemas.microsoft.com/office/infopath/2007/PartnerControls"/>
    <ds:schemaRef ds:uri="e2f462f5-4eeb-4524-83a6-36f2d359dd8f"/>
    <ds:schemaRef ds:uri="b07b6241-c92d-48af-bc2c-b558f8aef27e"/>
  </ds:schemaRefs>
</ds:datastoreItem>
</file>

<file path=customXml/itemProps2.xml><?xml version="1.0" encoding="utf-8"?>
<ds:datastoreItem xmlns:ds="http://schemas.openxmlformats.org/officeDocument/2006/customXml" ds:itemID="{B1C33735-668F-4192-8005-79618C4DFD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428210-1531-4EB1-93F0-51DE0CAFE5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462f5-4eeb-4524-83a6-36f2d359dd8f"/>
    <ds:schemaRef ds:uri="b07b6241-c92d-48af-bc2c-b558f8aef2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3</vt:i4>
      </vt:variant>
    </vt:vector>
  </HeadingPairs>
  <TitlesOfParts>
    <vt:vector size="8" baseType="lpstr">
      <vt:lpstr>Creme_de_lentinhas</vt:lpstr>
      <vt:lpstr>Rolinhos_de_Beringela</vt:lpstr>
      <vt:lpstr>Crumble_de_pêra_e_funcho</vt:lpstr>
      <vt:lpstr>Composição Nutricional</vt:lpstr>
      <vt:lpstr>Nomenclatura</vt:lpstr>
      <vt:lpstr>Creme_de_lentinhas!Área_de_Impressão</vt:lpstr>
      <vt:lpstr>Crumble_de_pêra_e_funcho!Área_de_Impressão</vt:lpstr>
      <vt:lpstr>Rolinhos_de_Beringela!Área_de_Impressão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Rodolfo Meléndrez</dc:creator>
  <dc:description/>
  <cp:lastModifiedBy>Paula Costa</cp:lastModifiedBy>
  <cp:lastPrinted>2023-02-22T08:36:31Z</cp:lastPrinted>
  <dcterms:created xsi:type="dcterms:W3CDTF">2016-04-19T09:40:08Z</dcterms:created>
  <dcterms:modified xsi:type="dcterms:W3CDTF">2023-02-22T12:59:15Z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0x0101001791EC21BB595D4AA8195C943FA10D29</vt:lpwstr>
  </property>
</Properties>
</file>