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dom_m\Desktop\eco_escolas_2023_AVEP\"/>
    </mc:Choice>
  </mc:AlternateContent>
  <xr:revisionPtr revIDLastSave="0" documentId="13_ncr:1_{EFD3D517-2CC9-4D3C-8144-C303C2F7BF2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ROSTO" sheetId="1" r:id="rId1"/>
    <sheet name="VERSO" sheetId="2" r:id="rId2"/>
    <sheet name="leite crem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wTbJJw+3bu80vMvhOXu/58nHkaA=="/>
    </ext>
  </extLst>
</workbook>
</file>

<file path=xl/calcChain.xml><?xml version="1.0" encoding="utf-8"?>
<calcChain xmlns="http://schemas.openxmlformats.org/spreadsheetml/2006/main">
  <c r="F6" i="4" l="1"/>
  <c r="H6" i="4"/>
  <c r="H15" i="4" s="1"/>
  <c r="J6" i="4"/>
  <c r="L6" i="4"/>
  <c r="N6" i="4"/>
  <c r="P6" i="4"/>
  <c r="P15" i="4" s="1"/>
  <c r="R6" i="4"/>
  <c r="T6" i="4"/>
  <c r="V6" i="4"/>
  <c r="F7" i="4"/>
  <c r="H7" i="4"/>
  <c r="J7" i="4"/>
  <c r="L7" i="4"/>
  <c r="N7" i="4"/>
  <c r="P7" i="4"/>
  <c r="R7" i="4"/>
  <c r="T7" i="4"/>
  <c r="V7" i="4"/>
  <c r="F8" i="4"/>
  <c r="H8" i="4"/>
  <c r="J8" i="4"/>
  <c r="L8" i="4"/>
  <c r="L15" i="4" s="1"/>
  <c r="N8" i="4"/>
  <c r="P8" i="4"/>
  <c r="R8" i="4"/>
  <c r="R15" i="4" s="1"/>
  <c r="T8" i="4"/>
  <c r="T15" i="4" s="1"/>
  <c r="V8" i="4"/>
  <c r="F9" i="4"/>
  <c r="H9" i="4"/>
  <c r="J9" i="4"/>
  <c r="J15" i="4" s="1"/>
  <c r="L9" i="4"/>
  <c r="N9" i="4"/>
  <c r="P9" i="4"/>
  <c r="R9" i="4"/>
  <c r="T9" i="4"/>
  <c r="V9" i="4"/>
  <c r="F10" i="4"/>
  <c r="H10" i="4"/>
  <c r="J10" i="4"/>
  <c r="L10" i="4"/>
  <c r="N10" i="4"/>
  <c r="P10" i="4"/>
  <c r="R10" i="4"/>
  <c r="T10" i="4"/>
  <c r="V10" i="4"/>
  <c r="F11" i="4"/>
  <c r="H11" i="4"/>
  <c r="J11" i="4"/>
  <c r="L11" i="4"/>
  <c r="N11" i="4"/>
  <c r="P11" i="4"/>
  <c r="R11" i="4"/>
  <c r="T11" i="4"/>
  <c r="V11" i="4"/>
  <c r="F12" i="4"/>
  <c r="H12" i="4"/>
  <c r="J12" i="4"/>
  <c r="L12" i="4"/>
  <c r="N12" i="4"/>
  <c r="P12" i="4"/>
  <c r="R12" i="4"/>
  <c r="T12" i="4"/>
  <c r="V12" i="4"/>
  <c r="F13" i="4"/>
  <c r="H13" i="4"/>
  <c r="J13" i="4"/>
  <c r="L13" i="4"/>
  <c r="N13" i="4"/>
  <c r="P13" i="4"/>
  <c r="R13" i="4"/>
  <c r="T13" i="4"/>
  <c r="V13" i="4"/>
  <c r="L14" i="4"/>
  <c r="F15" i="4"/>
  <c r="N15" i="4"/>
  <c r="V15" i="4"/>
  <c r="O18" i="1"/>
  <c r="O19" i="1"/>
  <c r="O20" i="1"/>
  <c r="O21" i="1"/>
  <c r="O22" i="1"/>
  <c r="N23" i="1" l="1"/>
  <c r="K23" i="1"/>
  <c r="B23" i="1"/>
  <c r="O23" i="1" s="1"/>
  <c r="N24" i="1"/>
  <c r="K24" i="1"/>
  <c r="B24" i="1"/>
  <c r="O24" i="1" s="1"/>
  <c r="N22" i="1"/>
  <c r="K22" i="1"/>
  <c r="B22" i="1"/>
  <c r="N21" i="1"/>
  <c r="K21" i="1"/>
  <c r="B21" i="1"/>
  <c r="N20" i="1"/>
  <c r="K20" i="1"/>
  <c r="B20" i="1"/>
  <c r="N19" i="1"/>
  <c r="K19" i="1"/>
  <c r="B19" i="1"/>
  <c r="N18" i="1"/>
  <c r="K18" i="1"/>
  <c r="B18" i="1"/>
  <c r="N17" i="1"/>
  <c r="K17" i="1"/>
  <c r="B17" i="1"/>
  <c r="O25" i="1" l="1"/>
  <c r="O26" i="1" s="1"/>
  <c r="O17" i="1"/>
  <c r="B25" i="1"/>
  <c r="N25" i="1"/>
  <c r="N26" i="1" s="1"/>
  <c r="N27" i="1" s="1"/>
  <c r="A12" i="1" s="1"/>
  <c r="O27" i="1" l="1"/>
</calcChain>
</file>

<file path=xl/sharedStrings.xml><?xml version="1.0" encoding="utf-8"?>
<sst xmlns="http://schemas.openxmlformats.org/spreadsheetml/2006/main" count="105" uniqueCount="82">
  <si>
    <t>TÉCNICO DE RESTAURAÇÃO</t>
  </si>
  <si>
    <t>FICHA TÉCNICA</t>
  </si>
  <si>
    <t>NOME DA RECEITA:</t>
  </si>
  <si>
    <t>Leite Creme com gengibre e limão</t>
  </si>
  <si>
    <t>Codigo:</t>
  </si>
  <si>
    <t>Família:</t>
  </si>
  <si>
    <t>Sobremesas</t>
  </si>
  <si>
    <t>Encomendas:</t>
  </si>
  <si>
    <t>Pax</t>
  </si>
  <si>
    <t>Receita para:</t>
  </si>
  <si>
    <t>Custo por Porção</t>
  </si>
  <si>
    <t>Rácio Pretendido</t>
  </si>
  <si>
    <t>Preço de Venda S/ Iva</t>
  </si>
  <si>
    <t>Preço de venda C/ Iva</t>
  </si>
  <si>
    <t>Preço de venda aconselhado     S/ Iva</t>
  </si>
  <si>
    <t xml:space="preserve">Preço de venda aconselhado      </t>
  </si>
  <si>
    <t>Rácio Real</t>
  </si>
  <si>
    <t>Margem de Contribuição</t>
  </si>
  <si>
    <t xml:space="preserve">Quant. </t>
  </si>
  <si>
    <t>Quant. Por und.</t>
  </si>
  <si>
    <t>Ingredientes</t>
  </si>
  <si>
    <t>Und. Cont.</t>
  </si>
  <si>
    <t xml:space="preserve">Enc. Quant. </t>
  </si>
  <si>
    <t>Preço Unitario</t>
  </si>
  <si>
    <t>Preço por und</t>
  </si>
  <si>
    <t>Preço Total</t>
  </si>
  <si>
    <t>Bebida vegetal de soja</t>
  </si>
  <si>
    <t>kg</t>
  </si>
  <si>
    <t>Gemas</t>
  </si>
  <si>
    <t>Sal</t>
  </si>
  <si>
    <t>Amido de milho</t>
  </si>
  <si>
    <t>Açúcar</t>
  </si>
  <si>
    <t>Kg</t>
  </si>
  <si>
    <t>Gengibre</t>
  </si>
  <si>
    <t>Zeste de limão</t>
  </si>
  <si>
    <t>Total Custo</t>
  </si>
  <si>
    <t>IVA</t>
  </si>
  <si>
    <t>Quebras</t>
  </si>
  <si>
    <t>Custo Real</t>
  </si>
  <si>
    <t>Fotografia</t>
  </si>
  <si>
    <t xml:space="preserve">Data: </t>
  </si>
  <si>
    <t>Assinatura:</t>
  </si>
  <si>
    <t>MÉTODO DE CONFECÇÃO:</t>
  </si>
  <si>
    <t>Alecrim</t>
  </si>
  <si>
    <t>Ferver 0,050 Kg de bebida vegetal de soja com zeste de limão e gengibre, depois de ferver algum tempo retirar os aromáticos. Adicionar a restante bebida de soja, o amido, o açúcar e as gemas. Levar novamente ao lume para ferver, sem ganhar espuma. Empratar a gosto. Polvilhar com açucar demerara. Antes de servir, queimar o açúcar com um maçarico.</t>
  </si>
  <si>
    <t>Agrupamento de Escolas de Paredes</t>
  </si>
  <si>
    <t>Peso total</t>
  </si>
  <si>
    <t>VALOR NUTRICIONAL</t>
  </si>
  <si>
    <t>VALOR NUTRICIONAL por pessoa: Gordura: 8,01g, da qual saturada: 2,58g;  Hidratos de carbono: 31,3g, dos quais açúcares: 25,2g;  Fibras: 0,4g;  ProteÍnas:8,66g;  Sal:0,66g; Valor energético: 255,8Kcal/ 1075,5KJ</t>
  </si>
  <si>
    <t>Total V.E.=</t>
  </si>
  <si>
    <t>Total sal=</t>
  </si>
  <si>
    <t>Total proteínas=</t>
  </si>
  <si>
    <t>Total Proteínas=</t>
  </si>
  <si>
    <t>Total açúcares=</t>
  </si>
  <si>
    <t>Total HC=</t>
  </si>
  <si>
    <t>Total gord. Sat.=</t>
  </si>
  <si>
    <t>Total gorduras=</t>
  </si>
  <si>
    <t xml:space="preserve">alecrim </t>
  </si>
  <si>
    <t xml:space="preserve">limão </t>
  </si>
  <si>
    <t xml:space="preserve">gengibre </t>
  </si>
  <si>
    <t xml:space="preserve">açúcar </t>
  </si>
  <si>
    <t xml:space="preserve">amido de milho </t>
  </si>
  <si>
    <t xml:space="preserve">sal </t>
  </si>
  <si>
    <t>gemas</t>
  </si>
  <si>
    <t xml:space="preserve">Bebida vegetal soja </t>
  </si>
  <si>
    <t>(VF) KJ</t>
  </si>
  <si>
    <t>(por 100g)</t>
  </si>
  <si>
    <t>(VF) Kcal</t>
  </si>
  <si>
    <t>(VF) g</t>
  </si>
  <si>
    <t>VALOR ENERGÉTICO</t>
  </si>
  <si>
    <t>Proteínas</t>
  </si>
  <si>
    <t>Fibras</t>
  </si>
  <si>
    <t>…dos quais açúcares</t>
  </si>
  <si>
    <t>Hidratos de carbono</t>
  </si>
  <si>
    <t>…das quais saturadas</t>
  </si>
  <si>
    <t>Gorduras</t>
  </si>
  <si>
    <t>Quantidade final (PE) (g)</t>
  </si>
  <si>
    <t>Peso edível PE (%)</t>
  </si>
  <si>
    <t>Quantidade (kg)</t>
  </si>
  <si>
    <t>Alimento</t>
  </si>
  <si>
    <t>2 pax</t>
  </si>
  <si>
    <t>Leite creme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</si>
</sst>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164" formatCode="_(&quot;$&quot;* #,##0.00_);_(&quot;$&quot;* \(#,##0.00\);_(&quot;$&quot;* &quot;-&quot;??_);_(@_)"/>
    <numFmt numFmtId="165" formatCode="_-* #,##0.00\ &quot;€&quot;_-;\-* #,##0.00\ &quot;€&quot;_-;_-* &quot;-&quot;??\ &quot;€&quot;_-;_-@"/>
    <numFmt numFmtId="166" formatCode="_-* #,##0.00\ [$€]_-;\-* #,##0.00\ [$€]_-;_-* &quot;-&quot;??\ [$€]_-;_-@"/>
    <numFmt numFmtId="167" formatCode="0.000"/>
    <numFmt numFmtId="168" formatCode="_-* #,##0.000\ [$€]_-;\-* #,##0.000\ [$€]_-;_-* &quot;-&quot;??\ [$€]_-;_-@"/>
    <numFmt numFmtId="169" formatCode="0.0000"/>
  </numFmts>
  <fonts count="24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80808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g omega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800000"/>
      <name val="Arial"/>
      <family val="2"/>
    </font>
    <font>
      <b/>
      <sz val="9"/>
      <color rgb="FF000000"/>
      <name val="Arial"/>
      <family val="2"/>
    </font>
    <font>
      <b/>
      <sz val="8"/>
      <color rgb="FF808080"/>
      <name val="Arial"/>
      <family val="2"/>
    </font>
    <font>
      <sz val="8"/>
      <color rgb="FF808080"/>
      <name val="Arial"/>
      <family val="2"/>
    </font>
    <font>
      <b/>
      <u/>
      <sz val="8"/>
      <color theme="1"/>
      <name val="Cg omega"/>
    </font>
    <font>
      <b/>
      <u/>
      <sz val="8"/>
      <color theme="1"/>
      <name val="Cg omega"/>
    </font>
    <font>
      <u/>
      <sz val="8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uble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25"/>
  </cellStyleXfs>
  <cellXfs count="125">
    <xf numFmtId="0" fontId="0" fillId="0" borderId="0" xfId="0"/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9" fillId="0" borderId="0" xfId="0" applyFont="1"/>
    <xf numFmtId="0" fontId="9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7" fontId="16" fillId="0" borderId="16" xfId="0" applyNumberFormat="1" applyFont="1" applyBorder="1"/>
    <xf numFmtId="167" fontId="9" fillId="0" borderId="16" xfId="0" applyNumberFormat="1" applyFont="1" applyBorder="1"/>
    <xf numFmtId="0" fontId="9" fillId="0" borderId="20" xfId="0" applyFont="1" applyBorder="1" applyAlignment="1">
      <alignment horizontal="center"/>
    </xf>
    <xf numFmtId="167" fontId="9" fillId="0" borderId="21" xfId="0" applyNumberFormat="1" applyFont="1" applyBorder="1"/>
    <xf numFmtId="166" fontId="9" fillId="0" borderId="9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9" fillId="0" borderId="4" xfId="0" applyFont="1" applyBorder="1"/>
    <xf numFmtId="0" fontId="9" fillId="0" borderId="2" xfId="0" applyFont="1" applyBorder="1"/>
    <xf numFmtId="0" fontId="9" fillId="0" borderId="0" xfId="0" applyFont="1" applyAlignment="1">
      <alignment horizontal="left" vertical="center"/>
    </xf>
    <xf numFmtId="9" fontId="9" fillId="0" borderId="0" xfId="0" applyNumberFormat="1" applyFont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9" fontId="9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9" fontId="2" fillId="0" borderId="11" xfId="0" applyNumberFormat="1" applyFont="1" applyBorder="1" applyAlignment="1">
      <alignment horizontal="right"/>
    </xf>
    <xf numFmtId="166" fontId="9" fillId="0" borderId="10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9" fillId="0" borderId="5" xfId="0" applyFont="1" applyBorder="1"/>
    <xf numFmtId="0" fontId="2" fillId="0" borderId="4" xfId="0" applyFont="1" applyBorder="1"/>
    <xf numFmtId="165" fontId="9" fillId="0" borderId="0" xfId="0" applyNumberFormat="1" applyFont="1"/>
    <xf numFmtId="165" fontId="2" fillId="0" borderId="0" xfId="0" applyNumberFormat="1" applyFont="1" applyAlignment="1">
      <alignment vertical="center" wrapText="1"/>
    </xf>
    <xf numFmtId="0" fontId="3" fillId="0" borderId="0" xfId="0" applyFont="1"/>
    <xf numFmtId="0" fontId="8" fillId="0" borderId="0" xfId="0" applyFont="1"/>
    <xf numFmtId="0" fontId="8" fillId="0" borderId="4" xfId="0" applyFont="1" applyBorder="1"/>
    <xf numFmtId="0" fontId="2" fillId="0" borderId="4" xfId="0" applyFont="1" applyBorder="1" applyAlignment="1">
      <alignment horizontal="right"/>
    </xf>
    <xf numFmtId="0" fontId="9" fillId="0" borderId="7" xfId="0" applyFont="1" applyBorder="1"/>
    <xf numFmtId="0" fontId="2" fillId="0" borderId="7" xfId="0" applyFont="1" applyBorder="1"/>
    <xf numFmtId="0" fontId="9" fillId="0" borderId="6" xfId="0" applyFont="1" applyBorder="1"/>
    <xf numFmtId="0" fontId="3" fillId="2" borderId="24" xfId="0" applyFont="1" applyFill="1" applyBorder="1"/>
    <xf numFmtId="0" fontId="3" fillId="3" borderId="25" xfId="0" applyFont="1" applyFill="1" applyBorder="1"/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9" fillId="0" borderId="25" xfId="0" applyFont="1" applyBorder="1"/>
    <xf numFmtId="0" fontId="2" fillId="0" borderId="25" xfId="0" applyFont="1" applyBorder="1"/>
    <xf numFmtId="167" fontId="9" fillId="0" borderId="15" xfId="0" applyNumberFormat="1" applyFont="1" applyBorder="1"/>
    <xf numFmtId="0" fontId="2" fillId="0" borderId="0" xfId="0" applyFont="1"/>
    <xf numFmtId="167" fontId="2" fillId="0" borderId="26" xfId="0" applyNumberFormat="1" applyFont="1" applyBorder="1"/>
    <xf numFmtId="168" fontId="9" fillId="0" borderId="9" xfId="0" applyNumberFormat="1" applyFont="1" applyBorder="1" applyAlignment="1">
      <alignment horizontal="center"/>
    </xf>
    <xf numFmtId="168" fontId="9" fillId="0" borderId="10" xfId="0" applyNumberFormat="1" applyFont="1" applyBorder="1" applyAlignment="1">
      <alignment horizontal="center"/>
    </xf>
    <xf numFmtId="168" fontId="9" fillId="0" borderId="22" xfId="0" applyNumberFormat="1" applyFont="1" applyBorder="1" applyAlignment="1">
      <alignment horizontal="center"/>
    </xf>
    <xf numFmtId="168" fontId="9" fillId="0" borderId="23" xfId="0" applyNumberFormat="1" applyFont="1" applyBorder="1" applyAlignment="1">
      <alignment horizontal="center"/>
    </xf>
    <xf numFmtId="168" fontId="9" fillId="0" borderId="0" xfId="0" applyNumberFormat="1" applyFont="1"/>
    <xf numFmtId="169" fontId="16" fillId="0" borderId="16" xfId="0" applyNumberFormat="1" applyFont="1" applyBorder="1"/>
    <xf numFmtId="167" fontId="9" fillId="0" borderId="17" xfId="0" applyNumberFormat="1" applyFont="1" applyBorder="1" applyAlignment="1">
      <alignment horizontal="left"/>
    </xf>
    <xf numFmtId="0" fontId="5" fillId="0" borderId="18" xfId="0" applyFont="1" applyBorder="1"/>
    <xf numFmtId="0" fontId="5" fillId="0" borderId="19" xfId="0" applyFont="1" applyBorder="1"/>
    <xf numFmtId="166" fontId="9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/>
    <xf numFmtId="0" fontId="2" fillId="0" borderId="1" xfId="0" applyFont="1" applyBorder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17" fillId="0" borderId="0" xfId="0" applyFont="1" applyAlignment="1">
      <alignment horizontal="center" vertical="center" wrapText="1"/>
    </xf>
    <xf numFmtId="9" fontId="2" fillId="0" borderId="10" xfId="0" applyNumberFormat="1" applyFont="1" applyBorder="1" applyAlignment="1">
      <alignment horizontal="right"/>
    </xf>
    <xf numFmtId="0" fontId="5" fillId="0" borderId="11" xfId="0" applyFont="1" applyBorder="1"/>
    <xf numFmtId="0" fontId="2" fillId="0" borderId="6" xfId="0" applyFont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/>
    <xf numFmtId="0" fontId="1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7" fontId="1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4" xfId="0" applyFont="1" applyBorder="1" applyAlignment="1">
      <alignment horizontal="right" vertical="top"/>
    </xf>
    <xf numFmtId="164" fontId="8" fillId="0" borderId="4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5" fillId="0" borderId="15" xfId="0" applyFont="1" applyBorder="1" applyAlignment="1">
      <alignment horizontal="center" vertical="center" wrapText="1"/>
    </xf>
    <xf numFmtId="0" fontId="5" fillId="0" borderId="14" xfId="0" applyFont="1" applyBorder="1"/>
    <xf numFmtId="0" fontId="9" fillId="0" borderId="1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horizontal="left" vertical="top"/>
    </xf>
    <xf numFmtId="9" fontId="12" fillId="0" borderId="13" xfId="0" applyNumberFormat="1" applyFont="1" applyBorder="1" applyAlignment="1">
      <alignment horizontal="center" vertical="center"/>
    </xf>
    <xf numFmtId="7" fontId="1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5" fillId="0" borderId="12" xfId="0" applyFont="1" applyBorder="1"/>
    <xf numFmtId="0" fontId="2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wrapText="1"/>
    </xf>
    <xf numFmtId="7" fontId="13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/>
    </xf>
    <xf numFmtId="0" fontId="1" fillId="0" borderId="25" xfId="1"/>
    <xf numFmtId="0" fontId="21" fillId="4" borderId="26" xfId="1" applyFont="1" applyFill="1" applyBorder="1"/>
    <xf numFmtId="0" fontId="22" fillId="0" borderId="26" xfId="1" applyFont="1" applyBorder="1"/>
    <xf numFmtId="0" fontId="1" fillId="0" borderId="26" xfId="1" applyBorder="1"/>
    <xf numFmtId="0" fontId="1" fillId="0" borderId="27" xfId="1" applyBorder="1"/>
    <xf numFmtId="0" fontId="23" fillId="0" borderId="26" xfId="1" applyFont="1" applyBorder="1"/>
    <xf numFmtId="0" fontId="23" fillId="0" borderId="27" xfId="1" applyFont="1" applyBorder="1"/>
    <xf numFmtId="0" fontId="1" fillId="0" borderId="26" xfId="1" applyBorder="1" applyAlignment="1">
      <alignment wrapText="1"/>
    </xf>
    <xf numFmtId="0" fontId="1" fillId="0" borderId="26" xfId="1" applyBorder="1" applyAlignment="1">
      <alignment wrapText="1"/>
    </xf>
    <xf numFmtId="0" fontId="1" fillId="0" borderId="27" xfId="1" applyBorder="1" applyAlignment="1">
      <alignment wrapText="1"/>
    </xf>
    <xf numFmtId="0" fontId="20" fillId="0" borderId="25" xfId="1" applyFont="1"/>
  </cellXfs>
  <cellStyles count="2">
    <cellStyle name="Normal" xfId="0" builtinId="0"/>
    <cellStyle name="Normal 2" xfId="1" xr:uid="{0AF5D1C4-8EDF-48B9-A1AB-D35973F033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346075</xdr:colOff>
      <xdr:row>0</xdr:row>
      <xdr:rowOff>283501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D3C0794-3058-485B-9E5F-C9184C196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6075" cy="283501"/>
        </a:xfrm>
        <a:prstGeom prst="rect">
          <a:avLst/>
        </a:prstGeom>
      </xdr:spPr>
    </xdr:pic>
    <xdr:clientData/>
  </xdr:twoCellAnchor>
  <xdr:twoCellAnchor editAs="oneCell">
    <xdr:from>
      <xdr:col>0</xdr:col>
      <xdr:colOff>6351</xdr:colOff>
      <xdr:row>45</xdr:row>
      <xdr:rowOff>74380</xdr:rowOff>
    </xdr:from>
    <xdr:to>
      <xdr:col>9</xdr:col>
      <xdr:colOff>425451</xdr:colOff>
      <xdr:row>47</xdr:row>
      <xdr:rowOff>101599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E9EDE46-C95C-4B7A-8B35-3EFA668A1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1" y="7649930"/>
          <a:ext cx="4298950" cy="332019"/>
        </a:xfrm>
        <a:prstGeom prst="rect">
          <a:avLst/>
        </a:prstGeom>
      </xdr:spPr>
    </xdr:pic>
    <xdr:clientData/>
  </xdr:twoCellAnchor>
  <xdr:twoCellAnchor editAs="oneCell">
    <xdr:from>
      <xdr:col>10</xdr:col>
      <xdr:colOff>60960</xdr:colOff>
      <xdr:row>35</xdr:row>
      <xdr:rowOff>30480</xdr:rowOff>
    </xdr:from>
    <xdr:to>
      <xdr:col>14</xdr:col>
      <xdr:colOff>379604</xdr:colOff>
      <xdr:row>46</xdr:row>
      <xdr:rowOff>32236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841EEFC-A5CE-9677-5A83-738D9CEF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9120" y="6050280"/>
          <a:ext cx="2071244" cy="1678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4</xdr:row>
      <xdr:rowOff>3575050</xdr:rowOff>
    </xdr:from>
    <xdr:to>
      <xdr:col>0</xdr:col>
      <xdr:colOff>5022850</xdr:colOff>
      <xdr:row>4</xdr:row>
      <xdr:rowOff>3907069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8162DB6-2AA5-4C1F-A0AE-0F2C5CC59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8718550"/>
          <a:ext cx="4298950" cy="332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showGridLines="0" topLeftCell="A21" workbookViewId="0">
      <selection activeCell="R39" sqref="R39"/>
    </sheetView>
  </sheetViews>
  <sheetFormatPr defaultColWidth="12.5546875" defaultRowHeight="15" customHeight="1"/>
  <cols>
    <col min="1" max="1" width="10.21875" customWidth="1"/>
    <col min="2" max="2" width="9.109375" customWidth="1"/>
    <col min="3" max="3" width="3.77734375" customWidth="1"/>
    <col min="4" max="4" width="5.77734375" customWidth="1"/>
    <col min="5" max="5" width="6.21875" customWidth="1"/>
    <col min="6" max="6" width="6" customWidth="1"/>
    <col min="7" max="7" width="5.21875" customWidth="1"/>
    <col min="8" max="8" width="5.44140625" customWidth="1"/>
    <col min="9" max="9" width="3.77734375" customWidth="1"/>
    <col min="10" max="11" width="7.5546875" customWidth="1"/>
    <col min="12" max="12" width="4.77734375" customWidth="1"/>
    <col min="13" max="13" width="4.21875" customWidth="1"/>
    <col min="14" max="14" width="9" customWidth="1"/>
    <col min="15" max="15" width="6.44140625" customWidth="1"/>
    <col min="16" max="26" width="8.5546875" customWidth="1"/>
  </cols>
  <sheetData>
    <row r="1" spans="1:15" ht="30" customHeight="1">
      <c r="A1" s="80" t="s">
        <v>45</v>
      </c>
      <c r="B1" s="81"/>
      <c r="C1" s="82"/>
      <c r="D1" s="74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15" ht="29.25" customHeight="1">
      <c r="A2" s="83"/>
      <c r="B2" s="84"/>
      <c r="C2" s="85"/>
      <c r="D2" s="75" t="s">
        <v>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71"/>
    </row>
    <row r="3" spans="1:15" ht="18.75" customHeight="1">
      <c r="A3" s="86"/>
      <c r="B3" s="87"/>
      <c r="C3" s="88"/>
      <c r="D3" s="7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ht="12" customHeight="1">
      <c r="A4" s="77" t="s">
        <v>2</v>
      </c>
      <c r="B4" s="58"/>
      <c r="C4" s="71"/>
      <c r="D4" s="78" t="s">
        <v>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71"/>
    </row>
    <row r="5" spans="1:15" ht="12" customHeight="1">
      <c r="A5" s="72"/>
      <c r="B5" s="66"/>
      <c r="C5" s="67"/>
      <c r="D5" s="79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12" customHeight="1">
      <c r="A6" s="1" t="s">
        <v>4</v>
      </c>
      <c r="B6" s="91"/>
      <c r="C6" s="64"/>
      <c r="D6" s="96"/>
      <c r="E6" s="58"/>
      <c r="F6" s="58"/>
      <c r="G6" s="58"/>
      <c r="H6" s="58"/>
      <c r="I6" s="58"/>
      <c r="J6" s="58"/>
      <c r="K6" s="58"/>
      <c r="L6" s="58"/>
      <c r="M6" s="58"/>
      <c r="N6" s="58"/>
      <c r="O6" s="71"/>
    </row>
    <row r="7" spans="1:15" ht="10.5" customHeight="1">
      <c r="A7" s="9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71"/>
    </row>
    <row r="8" spans="1:15" ht="13.5" customHeight="1">
      <c r="A8" s="2" t="s">
        <v>5</v>
      </c>
      <c r="B8" s="98" t="s">
        <v>6</v>
      </c>
      <c r="C8" s="64"/>
      <c r="D8" s="3"/>
      <c r="E8" s="99" t="s">
        <v>7</v>
      </c>
      <c r="F8" s="100"/>
      <c r="G8" s="64"/>
      <c r="H8" s="4"/>
      <c r="I8" s="5" t="s">
        <v>8</v>
      </c>
      <c r="J8" s="3"/>
      <c r="K8" s="101" t="s">
        <v>9</v>
      </c>
      <c r="L8" s="64"/>
      <c r="M8" s="4">
        <v>2</v>
      </c>
      <c r="N8" s="6" t="s">
        <v>8</v>
      </c>
      <c r="O8" s="7"/>
    </row>
    <row r="9" spans="1:15" ht="13.5" customHeight="1">
      <c r="A9" s="9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71"/>
    </row>
    <row r="10" spans="1:15" ht="10.5" customHeight="1">
      <c r="A10" s="92" t="s">
        <v>10</v>
      </c>
      <c r="B10" s="92" t="s">
        <v>11</v>
      </c>
      <c r="C10" s="92" t="s">
        <v>12</v>
      </c>
      <c r="D10" s="61"/>
      <c r="E10" s="102" t="s">
        <v>13</v>
      </c>
      <c r="F10" s="61"/>
      <c r="G10" s="103" t="s">
        <v>14</v>
      </c>
      <c r="H10" s="104"/>
      <c r="I10" s="102" t="s">
        <v>15</v>
      </c>
      <c r="J10" s="104"/>
      <c r="K10" s="92" t="s">
        <v>16</v>
      </c>
      <c r="L10" s="61"/>
      <c r="M10" s="110" t="s">
        <v>17</v>
      </c>
      <c r="N10" s="60"/>
      <c r="O10" s="61"/>
    </row>
    <row r="11" spans="1:15" ht="19.5" customHeight="1">
      <c r="A11" s="72"/>
      <c r="B11" s="72"/>
      <c r="C11" s="72"/>
      <c r="D11" s="67"/>
      <c r="E11" s="72"/>
      <c r="F11" s="67"/>
      <c r="G11" s="105"/>
      <c r="H11" s="106"/>
      <c r="I11" s="105"/>
      <c r="J11" s="106"/>
      <c r="K11" s="72"/>
      <c r="L11" s="67"/>
      <c r="M11" s="72"/>
      <c r="N11" s="66"/>
      <c r="O11" s="67"/>
    </row>
    <row r="12" spans="1:15" ht="7.5" customHeight="1">
      <c r="A12" s="93">
        <f>N27/M8</f>
        <v>0.37761999999999996</v>
      </c>
      <c r="B12" s="94"/>
      <c r="C12" s="95"/>
      <c r="D12" s="61"/>
      <c r="E12" s="107"/>
      <c r="F12" s="61"/>
      <c r="G12" s="73"/>
      <c r="H12" s="61"/>
      <c r="I12" s="107"/>
      <c r="J12" s="61"/>
      <c r="K12" s="113"/>
      <c r="L12" s="61"/>
      <c r="M12" s="95"/>
      <c r="N12" s="60"/>
      <c r="O12" s="61"/>
    </row>
    <row r="13" spans="1:15" ht="7.5" customHeight="1">
      <c r="A13" s="90"/>
      <c r="B13" s="90"/>
      <c r="C13" s="72"/>
      <c r="D13" s="67"/>
      <c r="E13" s="72"/>
      <c r="F13" s="67"/>
      <c r="G13" s="72"/>
      <c r="H13" s="67"/>
      <c r="I13" s="72"/>
      <c r="J13" s="67"/>
      <c r="K13" s="72"/>
      <c r="L13" s="67"/>
      <c r="M13" s="72"/>
      <c r="N13" s="66"/>
      <c r="O13" s="67"/>
    </row>
    <row r="14" spans="1:15" ht="15" customHeight="1">
      <c r="A14" s="111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64"/>
    </row>
    <row r="15" spans="1:15" ht="10.5" customHeight="1">
      <c r="A15" s="89" t="s">
        <v>18</v>
      </c>
      <c r="B15" s="108" t="s">
        <v>19</v>
      </c>
      <c r="C15" s="109" t="s">
        <v>20</v>
      </c>
      <c r="D15" s="58"/>
      <c r="E15" s="58"/>
      <c r="F15" s="58"/>
      <c r="G15" s="58"/>
      <c r="H15" s="58"/>
      <c r="I15" s="71"/>
      <c r="J15" s="108" t="s">
        <v>21</v>
      </c>
      <c r="K15" s="108" t="s">
        <v>22</v>
      </c>
      <c r="L15" s="109" t="s">
        <v>23</v>
      </c>
      <c r="M15" s="71"/>
      <c r="N15" s="8"/>
      <c r="O15" s="112" t="s">
        <v>24</v>
      </c>
    </row>
    <row r="16" spans="1:15" ht="27" customHeight="1">
      <c r="A16" s="90"/>
      <c r="B16" s="90"/>
      <c r="C16" s="72"/>
      <c r="D16" s="66"/>
      <c r="E16" s="66"/>
      <c r="F16" s="66"/>
      <c r="G16" s="66"/>
      <c r="H16" s="66"/>
      <c r="I16" s="67"/>
      <c r="J16" s="90"/>
      <c r="K16" s="90"/>
      <c r="L16" s="72"/>
      <c r="M16" s="67"/>
      <c r="N16" s="9" t="s">
        <v>25</v>
      </c>
      <c r="O16" s="67"/>
    </row>
    <row r="17" spans="1:26" ht="12" customHeight="1">
      <c r="A17" s="10">
        <v>0.25</v>
      </c>
      <c r="B17" s="11">
        <f t="shared" ref="B17:B24" si="0">A17/$M$8</f>
        <v>0.125</v>
      </c>
      <c r="C17" s="53" t="s">
        <v>26</v>
      </c>
      <c r="D17" s="54"/>
      <c r="E17" s="54"/>
      <c r="F17" s="54"/>
      <c r="G17" s="54"/>
      <c r="H17" s="54"/>
      <c r="I17" s="55"/>
      <c r="J17" s="12" t="s">
        <v>27</v>
      </c>
      <c r="K17" s="13">
        <f>A17*H8</f>
        <v>0</v>
      </c>
      <c r="L17" s="56">
        <v>0.99</v>
      </c>
      <c r="M17" s="55"/>
      <c r="N17" s="49">
        <f t="shared" ref="N17:N24" si="1">+A17*L17</f>
        <v>0.2475</v>
      </c>
      <c r="O17" s="47">
        <f t="shared" ref="O17:O24" si="2">L17*B17</f>
        <v>0.12375</v>
      </c>
      <c r="S17" s="15"/>
    </row>
    <row r="18" spans="1:26" ht="12" customHeight="1">
      <c r="A18" s="10">
        <v>0.05</v>
      </c>
      <c r="B18" s="11">
        <f t="shared" si="0"/>
        <v>2.5000000000000001E-2</v>
      </c>
      <c r="C18" s="53" t="s">
        <v>28</v>
      </c>
      <c r="D18" s="54"/>
      <c r="E18" s="54"/>
      <c r="F18" s="54"/>
      <c r="G18" s="54"/>
      <c r="H18" s="54"/>
      <c r="I18" s="55"/>
      <c r="J18" s="12" t="s">
        <v>27</v>
      </c>
      <c r="K18" s="13">
        <f>A18*H8</f>
        <v>0</v>
      </c>
      <c r="L18" s="56">
        <v>7.99</v>
      </c>
      <c r="M18" s="55"/>
      <c r="N18" s="49">
        <f t="shared" si="1"/>
        <v>0.39950000000000002</v>
      </c>
      <c r="O18" s="47">
        <f t="shared" si="2"/>
        <v>0.19975000000000001</v>
      </c>
    </row>
    <row r="19" spans="1:26" ht="12" customHeight="1">
      <c r="A19" s="10">
        <v>1E-3</v>
      </c>
      <c r="B19" s="11">
        <f t="shared" si="0"/>
        <v>5.0000000000000001E-4</v>
      </c>
      <c r="C19" s="53" t="s">
        <v>29</v>
      </c>
      <c r="D19" s="54"/>
      <c r="E19" s="54"/>
      <c r="F19" s="54"/>
      <c r="G19" s="54"/>
      <c r="H19" s="54"/>
      <c r="I19" s="55"/>
      <c r="J19" s="12" t="s">
        <v>27</v>
      </c>
      <c r="K19" s="13">
        <f>A19*H8</f>
        <v>0</v>
      </c>
      <c r="L19" s="56">
        <v>0.25</v>
      </c>
      <c r="M19" s="55"/>
      <c r="N19" s="49">
        <f t="shared" si="1"/>
        <v>2.5000000000000001E-4</v>
      </c>
      <c r="O19" s="47">
        <f t="shared" si="2"/>
        <v>1.25E-4</v>
      </c>
    </row>
    <row r="20" spans="1:26" ht="12" customHeight="1">
      <c r="A20" s="10">
        <v>1.2999999999999999E-2</v>
      </c>
      <c r="B20" s="11">
        <f t="shared" si="0"/>
        <v>6.4999999999999997E-3</v>
      </c>
      <c r="C20" s="53" t="s">
        <v>30</v>
      </c>
      <c r="D20" s="54"/>
      <c r="E20" s="54"/>
      <c r="F20" s="54"/>
      <c r="G20" s="54"/>
      <c r="H20" s="54"/>
      <c r="I20" s="55"/>
      <c r="J20" s="12" t="s">
        <v>27</v>
      </c>
      <c r="K20" s="13">
        <f t="shared" ref="K20:K22" si="3">A20*H8</f>
        <v>0</v>
      </c>
      <c r="L20" s="56">
        <v>2.6</v>
      </c>
      <c r="M20" s="55"/>
      <c r="N20" s="49">
        <f t="shared" si="1"/>
        <v>3.3799999999999997E-2</v>
      </c>
      <c r="O20" s="47">
        <f t="shared" si="2"/>
        <v>1.6899999999999998E-2</v>
      </c>
    </row>
    <row r="21" spans="1:26" ht="12" customHeight="1">
      <c r="A21" s="10">
        <v>0.05</v>
      </c>
      <c r="B21" s="11">
        <f t="shared" si="0"/>
        <v>2.5000000000000001E-2</v>
      </c>
      <c r="C21" s="53" t="s">
        <v>31</v>
      </c>
      <c r="D21" s="54"/>
      <c r="E21" s="54"/>
      <c r="F21" s="54"/>
      <c r="G21" s="54"/>
      <c r="H21" s="54"/>
      <c r="I21" s="55"/>
      <c r="J21" s="12" t="s">
        <v>32</v>
      </c>
      <c r="K21" s="13">
        <f t="shared" si="3"/>
        <v>0</v>
      </c>
      <c r="L21" s="56">
        <v>1.39</v>
      </c>
      <c r="M21" s="55"/>
      <c r="N21" s="49">
        <f t="shared" si="1"/>
        <v>6.9499999999999992E-2</v>
      </c>
      <c r="O21" s="47">
        <f t="shared" si="2"/>
        <v>3.4749999999999996E-2</v>
      </c>
    </row>
    <row r="22" spans="1:26" ht="12" customHeight="1">
      <c r="A22" s="52">
        <v>1E-3</v>
      </c>
      <c r="B22" s="11">
        <f t="shared" si="0"/>
        <v>5.0000000000000001E-4</v>
      </c>
      <c r="C22" s="53" t="s">
        <v>33</v>
      </c>
      <c r="D22" s="54"/>
      <c r="E22" s="54"/>
      <c r="F22" s="54"/>
      <c r="G22" s="54"/>
      <c r="H22" s="54"/>
      <c r="I22" s="55"/>
      <c r="J22" s="12" t="s">
        <v>32</v>
      </c>
      <c r="K22" s="13">
        <f t="shared" si="3"/>
        <v>0</v>
      </c>
      <c r="L22" s="56">
        <v>4.6900000000000004</v>
      </c>
      <c r="M22" s="55"/>
      <c r="N22" s="49">
        <f t="shared" si="1"/>
        <v>4.6900000000000006E-3</v>
      </c>
      <c r="O22" s="47">
        <f t="shared" si="2"/>
        <v>2.3450000000000003E-3</v>
      </c>
    </row>
    <row r="23" spans="1:26" ht="12" customHeight="1">
      <c r="A23" s="52">
        <v>1E-3</v>
      </c>
      <c r="B23" s="11">
        <f t="shared" ref="B23" si="4">A23/$M$8</f>
        <v>5.0000000000000001E-4</v>
      </c>
      <c r="C23" s="53" t="s">
        <v>34</v>
      </c>
      <c r="D23" s="54"/>
      <c r="E23" s="54"/>
      <c r="F23" s="54"/>
      <c r="G23" s="54"/>
      <c r="H23" s="54"/>
      <c r="I23" s="55"/>
      <c r="J23" s="12" t="s">
        <v>27</v>
      </c>
      <c r="K23" s="13">
        <f>A23*H8</f>
        <v>0</v>
      </c>
      <c r="L23" s="56">
        <v>1.69</v>
      </c>
      <c r="M23" s="55"/>
      <c r="N23" s="50">
        <f t="shared" ref="N23" si="5">+A23*L23</f>
        <v>1.6899999999999999E-3</v>
      </c>
      <c r="O23" s="47">
        <f t="shared" ref="O23" si="6">L23*B23</f>
        <v>8.4499999999999994E-4</v>
      </c>
    </row>
    <row r="24" spans="1:26" ht="12" customHeight="1">
      <c r="A24" s="52">
        <v>1E-4</v>
      </c>
      <c r="B24" s="44">
        <f t="shared" si="0"/>
        <v>5.0000000000000002E-5</v>
      </c>
      <c r="C24" s="53" t="s">
        <v>43</v>
      </c>
      <c r="D24" s="54"/>
      <c r="E24" s="54"/>
      <c r="F24" s="54"/>
      <c r="G24" s="54"/>
      <c r="H24" s="54"/>
      <c r="I24" s="55"/>
      <c r="J24" s="12" t="s">
        <v>27</v>
      </c>
      <c r="K24" s="13">
        <f>A24*H9</f>
        <v>0</v>
      </c>
      <c r="L24" s="56">
        <v>74.5</v>
      </c>
      <c r="M24" s="55"/>
      <c r="N24" s="50">
        <f t="shared" si="1"/>
        <v>7.45E-3</v>
      </c>
      <c r="O24" s="47">
        <f t="shared" si="2"/>
        <v>3.725E-3</v>
      </c>
    </row>
    <row r="25" spans="1:26" ht="12" customHeight="1">
      <c r="A25" s="27"/>
      <c r="B25" s="46">
        <f>SUM(B17:B24)</f>
        <v>0.18304999999999999</v>
      </c>
      <c r="C25" s="45" t="s">
        <v>46</v>
      </c>
      <c r="D25" s="45"/>
      <c r="E25" s="3"/>
      <c r="F25" s="3"/>
      <c r="G25" s="3"/>
      <c r="H25" s="3"/>
      <c r="I25" s="3"/>
      <c r="J25" s="17"/>
      <c r="K25" s="59" t="s">
        <v>35</v>
      </c>
      <c r="L25" s="60"/>
      <c r="M25" s="61"/>
      <c r="N25" s="51">
        <f>SUM(N17:N22)</f>
        <v>0.75523999999999991</v>
      </c>
      <c r="O25" s="47">
        <f>SUM(O17:O24)</f>
        <v>0.38218999999999992</v>
      </c>
    </row>
    <row r="26" spans="1:26" ht="12" customHeight="1">
      <c r="A26" s="16"/>
      <c r="B26" s="18"/>
      <c r="C26" s="19"/>
      <c r="D26" s="18"/>
      <c r="E26" s="19"/>
      <c r="F26" s="3"/>
      <c r="G26" s="3"/>
      <c r="H26" s="20" t="s">
        <v>36</v>
      </c>
      <c r="I26" s="21">
        <v>0</v>
      </c>
      <c r="J26" s="22"/>
      <c r="K26" s="63" t="s">
        <v>37</v>
      </c>
      <c r="L26" s="64"/>
      <c r="M26" s="23">
        <v>0</v>
      </c>
      <c r="N26" s="24">
        <f>+N25*M26</f>
        <v>0</v>
      </c>
      <c r="O26" s="14">
        <f>O25*M26</f>
        <v>0</v>
      </c>
    </row>
    <row r="27" spans="1:26" ht="12" customHeight="1">
      <c r="A27" s="16"/>
      <c r="B27" s="62"/>
      <c r="C27" s="58"/>
      <c r="D27" s="3"/>
      <c r="E27" s="3"/>
      <c r="F27" s="3"/>
      <c r="G27" s="3"/>
      <c r="H27" s="3"/>
      <c r="I27" s="3"/>
      <c r="J27" s="3"/>
      <c r="K27" s="65" t="s">
        <v>38</v>
      </c>
      <c r="L27" s="66"/>
      <c r="M27" s="67"/>
      <c r="N27" s="48">
        <f>+N26+N25</f>
        <v>0.75523999999999991</v>
      </c>
      <c r="O27" s="47">
        <f>O25+O26</f>
        <v>0.38218999999999992</v>
      </c>
    </row>
    <row r="28" spans="1:26" ht="12" customHeight="1">
      <c r="A28" s="2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6"/>
    </row>
    <row r="29" spans="1:26" ht="12" customHeight="1">
      <c r="A29" s="27"/>
      <c r="B29" s="3"/>
      <c r="C29" s="28"/>
      <c r="D29" s="28"/>
      <c r="E29" s="3"/>
      <c r="F29" s="29"/>
      <c r="G29" s="29"/>
      <c r="H29" s="3"/>
      <c r="I29" s="3"/>
      <c r="J29" s="3"/>
      <c r="K29" s="3"/>
      <c r="L29" s="3"/>
      <c r="M29" s="3"/>
      <c r="N29" s="3"/>
      <c r="O29" s="26"/>
    </row>
    <row r="30" spans="1:26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6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6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6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" customHeight="1">
      <c r="A33" s="16"/>
      <c r="B33" s="28"/>
      <c r="C33" s="28"/>
      <c r="D33" s="3"/>
      <c r="E33" s="3"/>
      <c r="F33" s="3"/>
      <c r="G33" s="3"/>
      <c r="H33" s="3"/>
      <c r="I33" s="3"/>
      <c r="J33" s="3"/>
      <c r="K33" s="68" t="s">
        <v>39</v>
      </c>
      <c r="L33" s="66"/>
      <c r="M33" s="66"/>
      <c r="N33" s="66"/>
      <c r="O33" s="67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" customHeight="1">
      <c r="A34" s="16"/>
      <c r="B34" s="28"/>
      <c r="C34" s="2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6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69"/>
      <c r="L35" s="60"/>
      <c r="M35" s="60"/>
      <c r="N35" s="60"/>
      <c r="O35" s="6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70"/>
      <c r="L36" s="58"/>
      <c r="M36" s="58"/>
      <c r="N36" s="58"/>
      <c r="O36" s="7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" customHeight="1">
      <c r="A37" s="27"/>
      <c r="B37" s="3"/>
      <c r="C37" s="3"/>
      <c r="D37" s="3"/>
      <c r="E37" s="3"/>
      <c r="F37" s="3"/>
      <c r="G37" s="3"/>
      <c r="H37" s="3"/>
      <c r="I37" s="3"/>
      <c r="J37" s="3"/>
      <c r="K37" s="70"/>
      <c r="L37" s="58"/>
      <c r="M37" s="58"/>
      <c r="N37" s="58"/>
      <c r="O37" s="7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70"/>
      <c r="L38" s="58"/>
      <c r="M38" s="58"/>
      <c r="N38" s="58"/>
      <c r="O38" s="7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" customHeight="1">
      <c r="A39" s="16"/>
      <c r="B39" s="3"/>
      <c r="C39" s="3"/>
      <c r="D39" s="3"/>
      <c r="E39" s="3"/>
      <c r="F39" s="3"/>
      <c r="G39" s="3"/>
      <c r="H39" s="3"/>
      <c r="I39" s="3"/>
      <c r="J39" s="3"/>
      <c r="K39" s="70"/>
      <c r="L39" s="58"/>
      <c r="M39" s="58"/>
      <c r="N39" s="58"/>
      <c r="O39" s="7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" customHeight="1">
      <c r="A40" s="16"/>
      <c r="B40" s="3"/>
      <c r="C40" s="3"/>
      <c r="D40" s="3"/>
      <c r="E40" s="3"/>
      <c r="F40" s="3"/>
      <c r="G40" s="3"/>
      <c r="H40" s="3"/>
      <c r="I40" s="3"/>
      <c r="J40" s="3"/>
      <c r="K40" s="70"/>
      <c r="L40" s="58"/>
      <c r="M40" s="58"/>
      <c r="N40" s="58"/>
      <c r="O40" s="7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" customHeight="1">
      <c r="A41" s="16"/>
      <c r="B41" s="3"/>
      <c r="C41" s="3"/>
      <c r="D41" s="3"/>
      <c r="E41" s="3"/>
      <c r="F41" s="3"/>
      <c r="G41" s="3"/>
      <c r="H41" s="3"/>
      <c r="I41" s="3"/>
      <c r="J41" s="3"/>
      <c r="K41" s="70"/>
      <c r="L41" s="58"/>
      <c r="M41" s="58"/>
      <c r="N41" s="58"/>
      <c r="O41" s="7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" customHeight="1">
      <c r="A42" s="32"/>
      <c r="B42" s="31"/>
      <c r="C42" s="31"/>
      <c r="D42" s="31"/>
      <c r="E42" s="31"/>
      <c r="F42" s="31"/>
      <c r="G42" s="31"/>
      <c r="H42" s="31"/>
      <c r="I42" s="31"/>
      <c r="J42" s="3"/>
      <c r="K42" s="70"/>
      <c r="L42" s="58"/>
      <c r="M42" s="58"/>
      <c r="N42" s="58"/>
      <c r="O42" s="7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" customHeight="1">
      <c r="A43" s="27"/>
      <c r="B43" s="3"/>
      <c r="C43" s="3"/>
      <c r="D43" s="3"/>
      <c r="E43" s="3"/>
      <c r="F43" s="3"/>
      <c r="G43" s="31"/>
      <c r="H43" s="31"/>
      <c r="I43" s="31"/>
      <c r="J43" s="3"/>
      <c r="K43" s="70"/>
      <c r="L43" s="58"/>
      <c r="M43" s="58"/>
      <c r="N43" s="58"/>
      <c r="O43" s="7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" customHeight="1">
      <c r="A44" s="33" t="s">
        <v>40</v>
      </c>
      <c r="B44" s="34"/>
      <c r="C44" s="34"/>
      <c r="D44" s="3"/>
      <c r="E44" s="57" t="s">
        <v>41</v>
      </c>
      <c r="F44" s="58"/>
      <c r="G44" s="35"/>
      <c r="H44" s="34"/>
      <c r="I44" s="34"/>
      <c r="J44" s="3"/>
      <c r="K44" s="70"/>
      <c r="L44" s="58"/>
      <c r="M44" s="58"/>
      <c r="N44" s="58"/>
      <c r="O44" s="7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" customHeight="1">
      <c r="A45" s="33"/>
      <c r="B45" s="42"/>
      <c r="C45" s="42"/>
      <c r="D45" s="3"/>
      <c r="E45" s="41"/>
      <c r="G45" s="43"/>
      <c r="H45" s="42"/>
      <c r="I45" s="42"/>
      <c r="J45" s="3"/>
      <c r="K45" s="70"/>
      <c r="L45" s="58"/>
      <c r="M45" s="58"/>
      <c r="N45" s="58"/>
      <c r="O45" s="7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" customHeight="1">
      <c r="A46" s="33"/>
      <c r="B46" s="42"/>
      <c r="C46" s="42"/>
      <c r="D46" s="3"/>
      <c r="E46" s="41"/>
      <c r="G46" s="43"/>
      <c r="H46" s="42"/>
      <c r="I46" s="42"/>
      <c r="J46" s="3"/>
      <c r="K46" s="70"/>
      <c r="L46" s="58"/>
      <c r="M46" s="58"/>
      <c r="N46" s="58"/>
      <c r="O46" s="7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" customHeight="1">
      <c r="A47" s="16"/>
      <c r="B47" s="3"/>
      <c r="C47" s="3"/>
      <c r="D47" s="3"/>
      <c r="E47" s="3"/>
      <c r="F47" s="3"/>
      <c r="G47" s="3"/>
      <c r="H47" s="3"/>
      <c r="I47" s="3"/>
      <c r="J47" s="3"/>
      <c r="K47" s="70"/>
      <c r="L47" s="58"/>
      <c r="M47" s="58"/>
      <c r="N47" s="58"/>
      <c r="O47" s="7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" customHeight="1">
      <c r="A48" s="36"/>
      <c r="B48" s="34"/>
      <c r="C48" s="34"/>
      <c r="D48" s="34"/>
      <c r="E48" s="34"/>
      <c r="F48" s="34"/>
      <c r="G48" s="34"/>
      <c r="H48" s="34"/>
      <c r="I48" s="34"/>
      <c r="J48" s="34"/>
      <c r="K48" s="72"/>
      <c r="L48" s="66"/>
      <c r="M48" s="66"/>
      <c r="N48" s="66"/>
      <c r="O48" s="67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" customHeight="1">
      <c r="A49" s="31"/>
      <c r="B49" s="31"/>
      <c r="C49" s="31"/>
      <c r="D49" s="31"/>
      <c r="E49" s="31"/>
      <c r="F49" s="31"/>
      <c r="G49" s="3"/>
      <c r="H49" s="3"/>
      <c r="I49" s="3"/>
      <c r="J49" s="3"/>
      <c r="K49" s="3"/>
      <c r="L49" s="3"/>
      <c r="M49" s="3"/>
      <c r="N49" s="3"/>
      <c r="O49" s="3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" customHeight="1">
      <c r="A50" s="31"/>
      <c r="B50" s="31"/>
      <c r="C50" s="31"/>
      <c r="D50" s="31"/>
      <c r="E50" s="31"/>
      <c r="F50" s="31"/>
      <c r="G50" s="3"/>
      <c r="H50" s="3"/>
      <c r="I50" s="3"/>
      <c r="J50" s="3"/>
      <c r="K50" s="3"/>
      <c r="L50" s="3"/>
      <c r="M50" s="3"/>
      <c r="N50" s="3"/>
      <c r="O50" s="3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26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26" ht="12" customHeight="1"/>
    <row r="55" spans="1:26" ht="12" customHeight="1"/>
    <row r="56" spans="1:26" ht="12" customHeight="1"/>
    <row r="57" spans="1:26" ht="10.5" customHeight="1"/>
    <row r="58" spans="1:26" ht="10.5" customHeight="1"/>
    <row r="59" spans="1:26" ht="10.5" customHeight="1"/>
    <row r="60" spans="1:26" ht="10.5" customHeight="1"/>
    <row r="61" spans="1:26" ht="10.5" customHeight="1"/>
    <row r="62" spans="1:26" ht="10.5" customHeight="1"/>
    <row r="63" spans="1:26" ht="10.5" customHeight="1"/>
    <row r="64" spans="1:26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mergeCells count="61">
    <mergeCell ref="B15:B16"/>
    <mergeCell ref="A10:A11"/>
    <mergeCell ref="L15:M16"/>
    <mergeCell ref="L17:M17"/>
    <mergeCell ref="M10:O11"/>
    <mergeCell ref="A14:O14"/>
    <mergeCell ref="C15:I16"/>
    <mergeCell ref="J15:J16"/>
    <mergeCell ref="K15:K16"/>
    <mergeCell ref="O15:O16"/>
    <mergeCell ref="C17:I17"/>
    <mergeCell ref="I10:J11"/>
    <mergeCell ref="K10:L11"/>
    <mergeCell ref="I12:J13"/>
    <mergeCell ref="K12:L13"/>
    <mergeCell ref="M12:O13"/>
    <mergeCell ref="A15:A16"/>
    <mergeCell ref="B6:C6"/>
    <mergeCell ref="B10:B11"/>
    <mergeCell ref="C10:D11"/>
    <mergeCell ref="A12:A13"/>
    <mergeCell ref="B12:B13"/>
    <mergeCell ref="C12:D13"/>
    <mergeCell ref="D6:O6"/>
    <mergeCell ref="A7:O7"/>
    <mergeCell ref="B8:C8"/>
    <mergeCell ref="E8:G8"/>
    <mergeCell ref="K8:L8"/>
    <mergeCell ref="A9:O9"/>
    <mergeCell ref="E10:F11"/>
    <mergeCell ref="G10:H11"/>
    <mergeCell ref="E12:F13"/>
    <mergeCell ref="G12:H13"/>
    <mergeCell ref="D1:O1"/>
    <mergeCell ref="D2:O2"/>
    <mergeCell ref="D3:O3"/>
    <mergeCell ref="A4:C5"/>
    <mergeCell ref="D4:O4"/>
    <mergeCell ref="D5:O5"/>
    <mergeCell ref="A1:C3"/>
    <mergeCell ref="E44:F44"/>
    <mergeCell ref="C21:I21"/>
    <mergeCell ref="C22:I22"/>
    <mergeCell ref="L22:M22"/>
    <mergeCell ref="C24:I24"/>
    <mergeCell ref="L24:M24"/>
    <mergeCell ref="K25:M25"/>
    <mergeCell ref="B27:C27"/>
    <mergeCell ref="L21:M21"/>
    <mergeCell ref="K26:L26"/>
    <mergeCell ref="K27:M27"/>
    <mergeCell ref="K33:O33"/>
    <mergeCell ref="K35:O48"/>
    <mergeCell ref="C23:I23"/>
    <mergeCell ref="L23:M23"/>
    <mergeCell ref="C18:I18"/>
    <mergeCell ref="L18:M18"/>
    <mergeCell ref="C19:I19"/>
    <mergeCell ref="L19:M19"/>
    <mergeCell ref="C20:I20"/>
    <mergeCell ref="L20:M20"/>
  </mergeCells>
  <printOptions verticalCentered="1"/>
  <pageMargins left="0.39370078740157483" right="0.23622047244094491" top="0.74803149606299213" bottom="0.7480314960629921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topLeftCell="A5" workbookViewId="0">
      <selection activeCell="A5" sqref="A5"/>
    </sheetView>
  </sheetViews>
  <sheetFormatPr defaultColWidth="12.5546875" defaultRowHeight="15" customHeight="1"/>
  <cols>
    <col min="1" max="1" width="91.21875" customWidth="1"/>
    <col min="2" max="26" width="8.5546875" customWidth="1"/>
  </cols>
  <sheetData>
    <row r="1" spans="1:8" ht="12.75" customHeight="1">
      <c r="A1" s="37" t="s">
        <v>42</v>
      </c>
      <c r="B1" s="38"/>
      <c r="C1" s="38"/>
      <c r="D1" s="38"/>
      <c r="E1" s="38"/>
      <c r="F1" s="38"/>
      <c r="G1" s="38"/>
      <c r="H1" s="38"/>
    </row>
    <row r="2" spans="1:8" ht="367.5" customHeight="1">
      <c r="A2" s="39" t="s">
        <v>44</v>
      </c>
    </row>
    <row r="3" spans="1:8" ht="12.75" customHeight="1"/>
    <row r="4" spans="1:8" ht="12.75" customHeight="1">
      <c r="A4" s="37" t="s">
        <v>47</v>
      </c>
    </row>
    <row r="5" spans="1:8" ht="315.75" customHeight="1">
      <c r="A5" s="40" t="s">
        <v>48</v>
      </c>
    </row>
    <row r="6" spans="1:8" ht="12.75" customHeight="1"/>
    <row r="7" spans="1:8" ht="12.75" customHeight="1"/>
    <row r="8" spans="1:8" ht="12.75" customHeight="1"/>
    <row r="9" spans="1:8" ht="12.75" customHeight="1"/>
    <row r="10" spans="1:8" ht="12.75" customHeight="1"/>
    <row r="11" spans="1:8" ht="12.75" customHeight="1"/>
    <row r="12" spans="1:8" ht="12.75" customHeight="1"/>
    <row r="13" spans="1:8" ht="12.75" customHeight="1"/>
    <row r="14" spans="1:8" ht="12.75" customHeight="1"/>
    <row r="15" spans="1:8" ht="12.75" customHeight="1"/>
    <row r="16" spans="1:8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70B3F-6126-4482-BF5D-58A734D86D2F}">
  <dimension ref="A1:AF15"/>
  <sheetViews>
    <sheetView tabSelected="1" zoomScale="90" zoomScaleNormal="90" workbookViewId="0">
      <selection activeCell="D10" sqref="D10"/>
    </sheetView>
  </sheetViews>
  <sheetFormatPr defaultRowHeight="13.8"/>
  <cols>
    <col min="1" max="1" width="21" style="114" customWidth="1"/>
    <col min="2" max="5" width="8.88671875" style="114"/>
    <col min="6" max="6" width="7.5546875" style="114" customWidth="1"/>
    <col min="7" max="7" width="8.88671875" style="114"/>
    <col min="8" max="8" width="7.5546875" style="114" customWidth="1"/>
    <col min="9" max="13" width="8.88671875" style="114"/>
    <col min="14" max="14" width="4.77734375" style="114" customWidth="1"/>
    <col min="15" max="15" width="8.88671875" style="114"/>
    <col min="16" max="16" width="6.5546875" style="114" customWidth="1"/>
    <col min="17" max="17" width="7.44140625" style="114" customWidth="1"/>
    <col min="18" max="18" width="4.5546875" style="114" customWidth="1"/>
    <col min="19" max="19" width="6.21875" style="114" customWidth="1"/>
    <col min="20" max="20" width="7.21875" style="114" customWidth="1"/>
    <col min="21" max="21" width="7.44140625" style="114" customWidth="1"/>
    <col min="22" max="22" width="6.77734375" style="114" customWidth="1"/>
    <col min="23" max="16384" width="8.88671875" style="114"/>
  </cols>
  <sheetData>
    <row r="1" spans="1:32">
      <c r="A1" s="114" t="s">
        <v>81</v>
      </c>
    </row>
    <row r="2" spans="1:32">
      <c r="B2" s="124" t="s">
        <v>80</v>
      </c>
    </row>
    <row r="4" spans="1:32" ht="26.55" customHeight="1">
      <c r="A4" s="122" t="s">
        <v>79</v>
      </c>
      <c r="B4" s="122" t="s">
        <v>78</v>
      </c>
      <c r="C4" s="122" t="s">
        <v>77</v>
      </c>
      <c r="D4" s="122" t="s">
        <v>76</v>
      </c>
      <c r="E4" s="122" t="s">
        <v>75</v>
      </c>
      <c r="F4" s="122"/>
      <c r="G4" s="122" t="s">
        <v>74</v>
      </c>
      <c r="H4" s="122"/>
      <c r="I4" s="122" t="s">
        <v>73</v>
      </c>
      <c r="J4" s="122"/>
      <c r="K4" s="122" t="s">
        <v>72</v>
      </c>
      <c r="L4" s="122"/>
      <c r="M4" s="122" t="s">
        <v>71</v>
      </c>
      <c r="N4" s="122"/>
      <c r="O4" s="122" t="s">
        <v>70</v>
      </c>
      <c r="P4" s="122"/>
      <c r="Q4" s="122" t="s">
        <v>29</v>
      </c>
      <c r="R4" s="122"/>
      <c r="S4" s="122" t="s">
        <v>69</v>
      </c>
      <c r="T4" s="122"/>
      <c r="U4" s="122"/>
      <c r="V4" s="122"/>
      <c r="W4" s="123"/>
      <c r="X4" s="121"/>
      <c r="Y4" s="121"/>
      <c r="Z4" s="121"/>
      <c r="AA4" s="121"/>
      <c r="AB4" s="121"/>
      <c r="AC4" s="121"/>
      <c r="AD4" s="121"/>
      <c r="AE4" s="121"/>
      <c r="AF4" s="121"/>
    </row>
    <row r="5" spans="1:32" ht="27.6" customHeight="1">
      <c r="A5" s="122"/>
      <c r="B5" s="122"/>
      <c r="C5" s="122"/>
      <c r="D5" s="122"/>
      <c r="E5" s="119" t="s">
        <v>66</v>
      </c>
      <c r="F5" s="119" t="s">
        <v>68</v>
      </c>
      <c r="G5" s="119" t="s">
        <v>66</v>
      </c>
      <c r="H5" s="119" t="s">
        <v>68</v>
      </c>
      <c r="I5" s="119" t="s">
        <v>66</v>
      </c>
      <c r="J5" s="119" t="s">
        <v>68</v>
      </c>
      <c r="K5" s="119" t="s">
        <v>66</v>
      </c>
      <c r="L5" s="119" t="s">
        <v>68</v>
      </c>
      <c r="M5" s="119" t="s">
        <v>66</v>
      </c>
      <c r="N5" s="119" t="s">
        <v>68</v>
      </c>
      <c r="O5" s="119" t="s">
        <v>66</v>
      </c>
      <c r="P5" s="119" t="s">
        <v>68</v>
      </c>
      <c r="Q5" s="119" t="s">
        <v>66</v>
      </c>
      <c r="R5" s="119" t="s">
        <v>68</v>
      </c>
      <c r="S5" s="119" t="s">
        <v>66</v>
      </c>
      <c r="T5" s="119" t="s">
        <v>67</v>
      </c>
      <c r="U5" s="119" t="s">
        <v>66</v>
      </c>
      <c r="V5" s="119" t="s">
        <v>65</v>
      </c>
      <c r="W5" s="120"/>
      <c r="X5" s="119"/>
      <c r="Y5" s="119"/>
      <c r="Z5" s="119"/>
      <c r="AA5" s="119"/>
      <c r="AB5" s="119"/>
      <c r="AC5" s="119"/>
      <c r="AD5" s="119"/>
      <c r="AE5" s="119"/>
      <c r="AF5" s="119"/>
    </row>
    <row r="6" spans="1:32">
      <c r="A6" s="117" t="s">
        <v>64</v>
      </c>
      <c r="B6" s="117"/>
      <c r="C6" s="117"/>
      <c r="D6" s="117">
        <v>250</v>
      </c>
      <c r="E6" s="117">
        <v>0.2</v>
      </c>
      <c r="F6" s="117">
        <f>(E6*D6)/100</f>
        <v>0.5</v>
      </c>
      <c r="G6" s="117">
        <v>0.4</v>
      </c>
      <c r="H6" s="117">
        <f>(G6*D6)/100</f>
        <v>1</v>
      </c>
      <c r="I6" s="117">
        <v>0.4</v>
      </c>
      <c r="J6" s="117">
        <f>(I6*D6)/100</f>
        <v>1</v>
      </c>
      <c r="K6" s="117">
        <v>0.2</v>
      </c>
      <c r="L6" s="117">
        <f>(K6*D6)/100</f>
        <v>0.5</v>
      </c>
      <c r="M6" s="117">
        <v>0.3</v>
      </c>
      <c r="N6" s="117">
        <f>(M6*D6)/100</f>
        <v>0.75</v>
      </c>
      <c r="O6" s="117">
        <v>3.7</v>
      </c>
      <c r="P6" s="117">
        <f>(O6*D6)/100</f>
        <v>9.25</v>
      </c>
      <c r="Q6" s="117">
        <v>0.1</v>
      </c>
      <c r="R6" s="117">
        <f>(Q6*D6)/100</f>
        <v>0.25</v>
      </c>
      <c r="S6" s="117">
        <v>37</v>
      </c>
      <c r="T6" s="117">
        <f>(S6*D6)/100</f>
        <v>92.5</v>
      </c>
      <c r="U6" s="117">
        <v>154</v>
      </c>
      <c r="V6" s="117">
        <f>(U6*D6)/100</f>
        <v>385</v>
      </c>
      <c r="W6" s="118"/>
      <c r="X6" s="117"/>
      <c r="Y6" s="117"/>
      <c r="Z6" s="117"/>
      <c r="AA6" s="117"/>
      <c r="AB6" s="117"/>
      <c r="AC6" s="117"/>
      <c r="AD6" s="117"/>
      <c r="AE6" s="117"/>
      <c r="AF6" s="117"/>
    </row>
    <row r="7" spans="1:32">
      <c r="A7" s="117" t="s">
        <v>63</v>
      </c>
      <c r="B7" s="121"/>
      <c r="C7" s="121"/>
      <c r="D7" s="117">
        <v>50</v>
      </c>
      <c r="E7" s="119">
        <v>30.9</v>
      </c>
      <c r="F7" s="117">
        <f>(E7*D7)/100</f>
        <v>15.45</v>
      </c>
      <c r="G7" s="119">
        <v>8.3000000000000007</v>
      </c>
      <c r="H7" s="117">
        <f>(G7*D7)/100</f>
        <v>4.1500000000000004</v>
      </c>
      <c r="I7" s="119">
        <v>0</v>
      </c>
      <c r="J7" s="117">
        <f>(I7*D7)/100</f>
        <v>0</v>
      </c>
      <c r="K7" s="119">
        <v>0</v>
      </c>
      <c r="L7" s="117">
        <f>(K7*D7)/100</f>
        <v>0</v>
      </c>
      <c r="M7" s="119">
        <v>0</v>
      </c>
      <c r="N7" s="117">
        <f>(M7*D7)/100</f>
        <v>0</v>
      </c>
      <c r="O7" s="119">
        <v>16</v>
      </c>
      <c r="P7" s="117">
        <f>(O7*D7)/100</f>
        <v>8</v>
      </c>
      <c r="Q7" s="117">
        <v>0.1</v>
      </c>
      <c r="R7" s="117">
        <f>(Q7*D7)/100</f>
        <v>0.05</v>
      </c>
      <c r="S7" s="117">
        <v>342</v>
      </c>
      <c r="T7" s="117">
        <f>(S7*D7)/100</f>
        <v>171</v>
      </c>
      <c r="U7" s="119">
        <v>1420</v>
      </c>
      <c r="V7" s="117">
        <f>(U7*D7)/100</f>
        <v>710</v>
      </c>
      <c r="W7" s="120"/>
      <c r="X7" s="119"/>
      <c r="Y7" s="119"/>
      <c r="Z7" s="119"/>
      <c r="AA7" s="119"/>
      <c r="AB7" s="119"/>
      <c r="AC7" s="119"/>
      <c r="AD7" s="119"/>
      <c r="AE7" s="119"/>
      <c r="AF7" s="119"/>
    </row>
    <row r="8" spans="1:32">
      <c r="A8" s="117" t="s">
        <v>62</v>
      </c>
      <c r="B8" s="117"/>
      <c r="C8" s="117"/>
      <c r="D8" s="117">
        <v>1</v>
      </c>
      <c r="E8" s="117">
        <v>0</v>
      </c>
      <c r="F8" s="117">
        <f>(E8*D8)/100</f>
        <v>0</v>
      </c>
      <c r="G8" s="117">
        <v>0</v>
      </c>
      <c r="H8" s="117">
        <f>(G8*D8)/100</f>
        <v>0</v>
      </c>
      <c r="I8" s="117">
        <v>0</v>
      </c>
      <c r="J8" s="117">
        <f>(I8*D8)/100</f>
        <v>0</v>
      </c>
      <c r="K8" s="117">
        <v>0</v>
      </c>
      <c r="L8" s="117">
        <f>(K8*D8)/100</f>
        <v>0</v>
      </c>
      <c r="M8" s="117">
        <v>0</v>
      </c>
      <c r="N8" s="117">
        <f>(M8*D8)/100</f>
        <v>0</v>
      </c>
      <c r="O8" s="117">
        <v>0</v>
      </c>
      <c r="P8" s="117">
        <f>(O8*D8)/100</f>
        <v>0</v>
      </c>
      <c r="Q8" s="117">
        <v>100</v>
      </c>
      <c r="R8" s="117">
        <f>(Q8*D8)/100</f>
        <v>1</v>
      </c>
      <c r="S8" s="117">
        <v>0</v>
      </c>
      <c r="T8" s="117">
        <f>(S8*D8)/100</f>
        <v>0</v>
      </c>
      <c r="U8" s="117">
        <v>0</v>
      </c>
      <c r="V8" s="117">
        <f>(U8*D8)/100</f>
        <v>0</v>
      </c>
      <c r="W8" s="118"/>
      <c r="X8" s="117"/>
      <c r="Y8" s="117"/>
      <c r="Z8" s="117"/>
      <c r="AA8" s="117"/>
      <c r="AB8" s="117"/>
      <c r="AC8" s="117"/>
      <c r="AD8" s="117"/>
      <c r="AE8" s="117"/>
      <c r="AF8" s="117"/>
    </row>
    <row r="9" spans="1:32">
      <c r="A9" s="117" t="s">
        <v>61</v>
      </c>
      <c r="B9" s="117"/>
      <c r="C9" s="117"/>
      <c r="D9" s="117">
        <v>13</v>
      </c>
      <c r="E9" s="117">
        <v>0.2</v>
      </c>
      <c r="F9" s="117">
        <f>(E9*D9)/100</f>
        <v>2.6000000000000002E-2</v>
      </c>
      <c r="G9" s="117">
        <v>0</v>
      </c>
      <c r="H9" s="117">
        <f>(G9*D9)/100</f>
        <v>0</v>
      </c>
      <c r="I9" s="117">
        <v>90.2</v>
      </c>
      <c r="J9" s="117">
        <f>(I9*D9)/100</f>
        <v>11.726000000000001</v>
      </c>
      <c r="K9" s="117">
        <v>0</v>
      </c>
      <c r="L9" s="117">
        <f>(K9*D9)/100</f>
        <v>0</v>
      </c>
      <c r="M9" s="117">
        <v>0.1</v>
      </c>
      <c r="N9" s="117">
        <f>(M9*D9)/100</f>
        <v>1.3000000000000001E-2</v>
      </c>
      <c r="O9" s="117">
        <v>0.4</v>
      </c>
      <c r="P9" s="117">
        <f>(O9*D9)/100</f>
        <v>5.2000000000000005E-2</v>
      </c>
      <c r="Q9" s="117">
        <v>0.1</v>
      </c>
      <c r="R9" s="117">
        <f>(Q9*D9)/100</f>
        <v>1.3000000000000001E-2</v>
      </c>
      <c r="S9" s="117">
        <v>364</v>
      </c>
      <c r="T9" s="117">
        <f>(S9*D9)/100</f>
        <v>47.32</v>
      </c>
      <c r="U9" s="117">
        <v>1550</v>
      </c>
      <c r="V9" s="117">
        <f>(U9*D9)/100</f>
        <v>201.5</v>
      </c>
      <c r="W9" s="118"/>
      <c r="X9" s="117"/>
      <c r="Y9" s="117"/>
      <c r="Z9" s="117"/>
      <c r="AA9" s="117"/>
      <c r="AB9" s="117"/>
      <c r="AC9" s="117"/>
      <c r="AD9" s="117"/>
      <c r="AE9" s="117"/>
      <c r="AF9" s="117"/>
    </row>
    <row r="10" spans="1:32">
      <c r="A10" s="117" t="s">
        <v>60</v>
      </c>
      <c r="B10" s="117"/>
      <c r="C10" s="117"/>
      <c r="D10" s="117">
        <v>50</v>
      </c>
      <c r="E10" s="117">
        <v>0</v>
      </c>
      <c r="F10" s="117">
        <f>(E10*D10)/100</f>
        <v>0</v>
      </c>
      <c r="G10" s="117">
        <v>0</v>
      </c>
      <c r="H10" s="117">
        <f>(G10*D10)/100</f>
        <v>0</v>
      </c>
      <c r="I10" s="117">
        <v>99.3</v>
      </c>
      <c r="J10" s="117">
        <f>(I10*D10)/100</f>
        <v>49.65</v>
      </c>
      <c r="K10" s="117">
        <v>99.3</v>
      </c>
      <c r="L10" s="117">
        <f>(K10*D10)/100</f>
        <v>49.65</v>
      </c>
      <c r="M10" s="117">
        <v>0</v>
      </c>
      <c r="N10" s="117">
        <f>(M10*D10)/100</f>
        <v>0</v>
      </c>
      <c r="O10" s="117">
        <v>0</v>
      </c>
      <c r="P10" s="117">
        <f>(O10*D10)/100</f>
        <v>0</v>
      </c>
      <c r="Q10" s="117">
        <v>0</v>
      </c>
      <c r="R10" s="117">
        <f>(Q10*D10)/100</f>
        <v>0</v>
      </c>
      <c r="S10" s="117">
        <v>397</v>
      </c>
      <c r="T10" s="117">
        <f>(S10*D10)/100</f>
        <v>198.5</v>
      </c>
      <c r="U10" s="117">
        <v>1690</v>
      </c>
      <c r="V10" s="117">
        <f>(U10*D10)/100</f>
        <v>845</v>
      </c>
    </row>
    <row r="11" spans="1:32">
      <c r="A11" s="117" t="s">
        <v>59</v>
      </c>
      <c r="B11" s="117"/>
      <c r="C11" s="117"/>
      <c r="D11" s="117">
        <v>1</v>
      </c>
      <c r="E11" s="117">
        <v>0.8</v>
      </c>
      <c r="F11" s="117">
        <f>(E11*D11)/100</f>
        <v>8.0000000000000002E-3</v>
      </c>
      <c r="G11" s="117">
        <v>0.2</v>
      </c>
      <c r="H11" s="117">
        <f>(G11*D11)/100</f>
        <v>2E-3</v>
      </c>
      <c r="I11" s="117">
        <v>15.8</v>
      </c>
      <c r="J11" s="117">
        <f>(I11*D11)/100</f>
        <v>0.158</v>
      </c>
      <c r="K11" s="117">
        <v>15.8</v>
      </c>
      <c r="L11" s="117">
        <f>(K11*D11)/100</f>
        <v>0.158</v>
      </c>
      <c r="M11" s="117">
        <v>2</v>
      </c>
      <c r="N11" s="117">
        <f>(M11*D11)/100</f>
        <v>0.02</v>
      </c>
      <c r="O11" s="117">
        <v>1.8</v>
      </c>
      <c r="P11" s="117">
        <f>(O11*D11)/100</f>
        <v>1.8000000000000002E-2</v>
      </c>
      <c r="Q11" s="117">
        <v>0</v>
      </c>
      <c r="R11" s="117">
        <f>(Q11*D11)/100</f>
        <v>0</v>
      </c>
      <c r="S11" s="117">
        <v>82</v>
      </c>
      <c r="T11" s="117">
        <f>(S11*D11)/100</f>
        <v>0.82</v>
      </c>
      <c r="U11" s="117">
        <v>345</v>
      </c>
      <c r="V11" s="117">
        <f>(U11*D11)/100</f>
        <v>3.45</v>
      </c>
      <c r="W11" s="118"/>
      <c r="X11" s="117"/>
      <c r="Y11" s="117"/>
      <c r="Z11" s="117"/>
      <c r="AA11" s="117"/>
      <c r="AB11" s="117"/>
      <c r="AC11" s="117"/>
      <c r="AD11" s="117"/>
      <c r="AE11" s="117"/>
      <c r="AF11" s="117"/>
    </row>
    <row r="12" spans="1:32">
      <c r="A12" s="117" t="s">
        <v>58</v>
      </c>
      <c r="B12" s="117"/>
      <c r="C12" s="117"/>
      <c r="D12" s="117">
        <v>1</v>
      </c>
      <c r="E12" s="117">
        <v>0.3</v>
      </c>
      <c r="F12" s="117">
        <f>(E12*D12)/100</f>
        <v>3.0000000000000001E-3</v>
      </c>
      <c r="G12" s="117">
        <v>0.1</v>
      </c>
      <c r="H12" s="117">
        <f>(G12*D12)/100</f>
        <v>1E-3</v>
      </c>
      <c r="I12" s="117">
        <v>1.9</v>
      </c>
      <c r="J12" s="117">
        <f>(I12*D12)/100</f>
        <v>1.9E-2</v>
      </c>
      <c r="K12" s="117">
        <v>1.9</v>
      </c>
      <c r="L12" s="117">
        <f>(K12*D12)/100</f>
        <v>1.9E-2</v>
      </c>
      <c r="M12" s="117">
        <v>2.1</v>
      </c>
      <c r="N12" s="117">
        <f>(M12*D12)/100</f>
        <v>2.1000000000000001E-2</v>
      </c>
      <c r="O12" s="117">
        <v>0.5</v>
      </c>
      <c r="P12" s="117">
        <f>(O12*D12)/100</f>
        <v>5.0000000000000001E-3</v>
      </c>
      <c r="Q12" s="117">
        <v>0</v>
      </c>
      <c r="R12" s="117">
        <f>(Q12*D12)/100</f>
        <v>0</v>
      </c>
      <c r="S12" s="117">
        <v>31</v>
      </c>
      <c r="T12" s="117">
        <f>(S12*D12)/100</f>
        <v>0.31</v>
      </c>
      <c r="U12" s="117">
        <v>130</v>
      </c>
      <c r="V12" s="117">
        <f>(U12*D12)/100</f>
        <v>1.3</v>
      </c>
      <c r="W12" s="118"/>
      <c r="X12" s="117"/>
      <c r="Y12" s="117"/>
      <c r="Z12" s="117"/>
      <c r="AA12" s="117"/>
      <c r="AB12" s="117"/>
      <c r="AC12" s="117"/>
      <c r="AD12" s="117"/>
      <c r="AE12" s="117"/>
      <c r="AF12" s="117"/>
    </row>
    <row r="13" spans="1:32">
      <c r="A13" s="117" t="s">
        <v>57</v>
      </c>
      <c r="B13" s="117"/>
      <c r="C13" s="117"/>
      <c r="D13" s="117">
        <v>1</v>
      </c>
      <c r="E13" s="117">
        <v>4.4000000000000004</v>
      </c>
      <c r="F13" s="117">
        <f>(E13*D13)/100</f>
        <v>4.4000000000000004E-2</v>
      </c>
      <c r="G13" s="117">
        <v>1.1000000000000001</v>
      </c>
      <c r="H13" s="117">
        <f>(G13*D13)/100</f>
        <v>1.1000000000000001E-2</v>
      </c>
      <c r="I13" s="117">
        <v>13.5</v>
      </c>
      <c r="J13" s="117">
        <f>(I13*D13)/100</f>
        <v>0.13500000000000001</v>
      </c>
      <c r="K13" s="117">
        <v>13.5</v>
      </c>
      <c r="L13" s="117">
        <f>(K13*D13)/100</f>
        <v>0.13500000000000001</v>
      </c>
      <c r="M13" s="117">
        <v>7.7</v>
      </c>
      <c r="N13" s="117">
        <f>(M13*D13)/100</f>
        <v>7.6999999999999999E-2</v>
      </c>
      <c r="O13" s="117">
        <v>1.4</v>
      </c>
      <c r="P13" s="117">
        <f>(O13*D13)/100</f>
        <v>1.3999999999999999E-2</v>
      </c>
      <c r="Q13" s="117">
        <v>0</v>
      </c>
      <c r="R13" s="117">
        <f>(Q13*D13)/100</f>
        <v>0</v>
      </c>
      <c r="S13" s="117">
        <v>115</v>
      </c>
      <c r="T13" s="117">
        <f>(S13*D13)/100</f>
        <v>1.1499999999999999</v>
      </c>
      <c r="U13" s="117">
        <v>478</v>
      </c>
      <c r="V13" s="117">
        <f>(U13*D13)/100</f>
        <v>4.78</v>
      </c>
      <c r="W13" s="118"/>
      <c r="X13" s="117"/>
      <c r="Y13" s="117"/>
      <c r="Z13" s="117"/>
      <c r="AA13" s="117"/>
      <c r="AB13" s="117"/>
      <c r="AC13" s="117"/>
      <c r="AD13" s="117"/>
      <c r="AE13" s="117"/>
      <c r="AF13" s="117"/>
    </row>
    <row r="14" spans="1:32">
      <c r="L14" s="114">
        <f>(100*119.1)/471.1</f>
        <v>25.281256633411164</v>
      </c>
    </row>
    <row r="15" spans="1:32">
      <c r="E15" s="116" t="s">
        <v>56</v>
      </c>
      <c r="F15" s="115">
        <f>(SUM(F6:F13))/2</f>
        <v>8.0154999999999994</v>
      </c>
      <c r="G15" s="116" t="s">
        <v>55</v>
      </c>
      <c r="H15" s="115">
        <f>(SUM(H6:H13))/2</f>
        <v>2.5820000000000003</v>
      </c>
      <c r="I15" s="116" t="s">
        <v>54</v>
      </c>
      <c r="J15" s="115">
        <f>(SUM(J6:J13))/2</f>
        <v>31.343999999999998</v>
      </c>
      <c r="K15" s="116" t="s">
        <v>53</v>
      </c>
      <c r="L15" s="115">
        <f>(SUM(L6:L13))/2</f>
        <v>25.230999999999998</v>
      </c>
      <c r="M15" s="116" t="s">
        <v>52</v>
      </c>
      <c r="N15" s="115">
        <f>(SUM(N6:N13))/2</f>
        <v>0.4405</v>
      </c>
      <c r="O15" s="116" t="s">
        <v>51</v>
      </c>
      <c r="P15" s="115">
        <f>(SUM(P6:P13))/2</f>
        <v>8.6694999999999993</v>
      </c>
      <c r="Q15" s="116" t="s">
        <v>50</v>
      </c>
      <c r="R15" s="115">
        <f>SUM(R6:R13)/2</f>
        <v>0.65649999999999997</v>
      </c>
      <c r="S15" s="116" t="s">
        <v>49</v>
      </c>
      <c r="T15" s="115">
        <f>SUM(T6:T14)/2</f>
        <v>255.79999999999998</v>
      </c>
      <c r="U15" s="116" t="s">
        <v>49</v>
      </c>
      <c r="V15" s="115">
        <f>SUM(V6:V13)/2</f>
        <v>1075.5150000000001</v>
      </c>
    </row>
  </sheetData>
  <mergeCells count="12">
    <mergeCell ref="S4:V4"/>
    <mergeCell ref="G4:H4"/>
    <mergeCell ref="I4:J4"/>
    <mergeCell ref="K4:L4"/>
    <mergeCell ref="M4:N4"/>
    <mergeCell ref="O4:P4"/>
    <mergeCell ref="A4:A5"/>
    <mergeCell ref="B4:B5"/>
    <mergeCell ref="C4:C5"/>
    <mergeCell ref="D4:D5"/>
    <mergeCell ref="E4:F4"/>
    <mergeCell ref="Q4:R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ROSTO</vt:lpstr>
      <vt:lpstr>VERSO</vt:lpstr>
      <vt:lpstr>leite creme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 ped EPE</dc:creator>
  <cp:lastModifiedBy>fernando pereira</cp:lastModifiedBy>
  <dcterms:created xsi:type="dcterms:W3CDTF">2006-09-20T09:26:32Z</dcterms:created>
  <dcterms:modified xsi:type="dcterms:W3CDTF">2023-02-23T12:11:42Z</dcterms:modified>
</cp:coreProperties>
</file>