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ula\Desktop\eco-ementas\"/>
    </mc:Choice>
  </mc:AlternateContent>
  <xr:revisionPtr revIDLastSave="0" documentId="13_ncr:1_{BEDE0035-7BBE-4AC9-B6C7-18068C1ECDBA}" xr6:coauthVersionLast="47" xr6:coauthVersionMax="47" xr10:uidLastSave="{00000000-0000-0000-0000-000000000000}"/>
  <bookViews>
    <workbookView xWindow="-110" yWindow="-110" windowWidth="19420" windowHeight="10300" tabRatio="803" xr2:uid="{00000000-000D-0000-FFFF-FFFF00000000}"/>
  </bookViews>
  <sheets>
    <sheet name="Sopa Tricolor" sheetId="2" r:id="rId1"/>
    <sheet name="Salmão ao Forno com Legumes gr " sheetId="1" r:id="rId2"/>
    <sheet name="Penna Cotta de Iogurte e Mel co" sheetId="3" r:id="rId3"/>
    <sheet name="Composição Nutricional" sheetId="5" r:id="rId4"/>
    <sheet name="Nomenclatura" sheetId="4" r:id="rId5"/>
  </sheets>
  <definedNames>
    <definedName name="_xlnm.Print_Area" localSheetId="2">'Penna Cotta de Iogurte e Mel co'!$A$5:$N$39</definedName>
    <definedName name="_xlnm.Print_Area" localSheetId="1">'Salmão ao Forno com Legumes gr '!$A$5:$N$44</definedName>
    <definedName name="_xlnm.Print_Area" localSheetId="0">'Sopa Tricolor'!$A$5:$N$43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43" i="5" l="1"/>
  <c r="L43" i="5"/>
  <c r="K43" i="5"/>
  <c r="J43" i="5"/>
  <c r="I43" i="5"/>
  <c r="H43" i="5"/>
  <c r="F43" i="5"/>
  <c r="E43" i="5"/>
  <c r="S29" i="5"/>
  <c r="L29" i="5"/>
  <c r="K29" i="5"/>
  <c r="J29" i="5"/>
  <c r="I29" i="5"/>
  <c r="H29" i="5"/>
  <c r="F29" i="5"/>
  <c r="E29" i="5"/>
  <c r="S13" i="5"/>
  <c r="L13" i="5"/>
  <c r="K13" i="5"/>
  <c r="J13" i="5"/>
  <c r="I13" i="5"/>
  <c r="H13" i="5"/>
  <c r="F13" i="5"/>
  <c r="I10" i="1"/>
  <c r="L10" i="1"/>
  <c r="I19" i="1"/>
  <c r="L19" i="1"/>
  <c r="D24" i="1"/>
  <c r="J10" i="1"/>
  <c r="I21" i="1"/>
  <c r="L21" i="1"/>
  <c r="I11" i="1"/>
  <c r="L11" i="1"/>
  <c r="I12" i="1"/>
  <c r="L12" i="1"/>
  <c r="I13" i="1"/>
  <c r="L13" i="1"/>
  <c r="I14" i="1"/>
  <c r="L14" i="1"/>
  <c r="I15" i="1"/>
  <c r="L15" i="1"/>
  <c r="I16" i="1"/>
  <c r="L16" i="1"/>
  <c r="I17" i="1"/>
  <c r="L17" i="1"/>
  <c r="I18" i="1"/>
  <c r="L18" i="1"/>
  <c r="I20" i="1"/>
  <c r="L20" i="1"/>
  <c r="L22" i="1"/>
  <c r="I16" i="2"/>
  <c r="L16" i="2"/>
  <c r="I15" i="3"/>
  <c r="L15" i="3"/>
  <c r="I16" i="3"/>
  <c r="L16" i="3"/>
  <c r="I20" i="3"/>
  <c r="L20" i="3"/>
  <c r="I18" i="3"/>
  <c r="L18" i="3"/>
  <c r="L17" i="3"/>
  <c r="M17" i="3"/>
  <c r="I14" i="3"/>
  <c r="L14" i="3"/>
  <c r="I13" i="3"/>
  <c r="L13" i="3"/>
  <c r="I11" i="3"/>
  <c r="L11" i="3"/>
  <c r="I12" i="3"/>
  <c r="L12" i="3"/>
  <c r="D22" i="3"/>
  <c r="J20" i="3"/>
  <c r="I19" i="3"/>
  <c r="L19" i="3"/>
  <c r="D24" i="2"/>
  <c r="J11" i="2"/>
  <c r="I21" i="2"/>
  <c r="L21" i="2"/>
  <c r="I20" i="2"/>
  <c r="L20" i="2"/>
  <c r="I19" i="2"/>
  <c r="L19" i="2"/>
  <c r="I11" i="2"/>
  <c r="L11" i="2"/>
  <c r="I12" i="2"/>
  <c r="L12" i="2"/>
  <c r="I13" i="2"/>
  <c r="L13" i="2"/>
  <c r="I14" i="2"/>
  <c r="L14" i="2"/>
  <c r="I15" i="2"/>
  <c r="L15" i="2"/>
  <c r="W36" i="5"/>
  <c r="V36" i="5"/>
  <c r="U36" i="5"/>
  <c r="T36" i="5"/>
  <c r="R38" i="5"/>
  <c r="Q38" i="5"/>
  <c r="P38" i="5"/>
  <c r="O38" i="5"/>
  <c r="N38" i="5"/>
  <c r="M38" i="5"/>
  <c r="L38" i="5"/>
  <c r="K38" i="5"/>
  <c r="J38" i="5"/>
  <c r="G38" i="5"/>
  <c r="T28" i="5"/>
  <c r="U28" i="5"/>
  <c r="V28" i="5"/>
  <c r="W28" i="5"/>
  <c r="I17" i="3"/>
  <c r="I18" i="2"/>
  <c r="I17" i="2"/>
  <c r="L17" i="2"/>
  <c r="J16" i="3"/>
  <c r="J15" i="3"/>
  <c r="J20" i="2"/>
  <c r="J19" i="2"/>
  <c r="J18" i="2"/>
  <c r="J21" i="2"/>
  <c r="J12" i="3"/>
  <c r="J11" i="3"/>
  <c r="J17" i="3"/>
  <c r="J18" i="3"/>
  <c r="M22" i="1"/>
  <c r="M21" i="2"/>
  <c r="M20" i="2"/>
  <c r="M18" i="2"/>
  <c r="M19" i="2"/>
  <c r="N13" i="5"/>
  <c r="P13" i="5"/>
  <c r="P46" i="5"/>
  <c r="W13" i="5"/>
  <c r="M13" i="5"/>
  <c r="G13" i="5"/>
  <c r="T13" i="5"/>
  <c r="U13" i="5"/>
  <c r="Q13" i="5"/>
  <c r="R13" i="5"/>
  <c r="R46" i="5"/>
  <c r="V13" i="5"/>
  <c r="V39" i="5"/>
  <c r="V42" i="5"/>
  <c r="O13" i="5"/>
  <c r="O46" i="5"/>
  <c r="E13" i="5"/>
  <c r="W39" i="5"/>
  <c r="U39" i="5"/>
  <c r="T39" i="5"/>
  <c r="T42" i="5"/>
  <c r="Q46" i="5"/>
  <c r="G46" i="5"/>
  <c r="N46" i="5"/>
  <c r="W42" i="5"/>
  <c r="U42" i="5"/>
  <c r="M46" i="5"/>
  <c r="E46" i="5"/>
  <c r="S46" i="5"/>
  <c r="K46" i="5"/>
  <c r="I46" i="5"/>
  <c r="F46" i="5"/>
  <c r="H46" i="5"/>
  <c r="J46" i="5"/>
  <c r="L46" i="5"/>
  <c r="J14" i="3"/>
  <c r="J13" i="3"/>
  <c r="L21" i="3"/>
  <c r="F23" i="3"/>
  <c r="H22" i="3"/>
  <c r="J19" i="3"/>
  <c r="J14" i="1"/>
  <c r="J11" i="1"/>
  <c r="J21" i="1"/>
  <c r="J15" i="1"/>
  <c r="F25" i="1"/>
  <c r="H24" i="1"/>
  <c r="J13" i="1"/>
  <c r="J16" i="1"/>
  <c r="J19" i="1"/>
  <c r="J17" i="1"/>
  <c r="J12" i="1"/>
  <c r="J18" i="1"/>
  <c r="J20" i="1"/>
  <c r="L23" i="1"/>
  <c r="M11" i="1"/>
  <c r="J15" i="2"/>
  <c r="J16" i="2"/>
  <c r="L23" i="2"/>
  <c r="M13" i="2"/>
  <c r="M16" i="2"/>
  <c r="J17" i="2"/>
  <c r="J14" i="2"/>
  <c r="J12" i="2"/>
  <c r="J13" i="2"/>
  <c r="F25" i="2"/>
  <c r="H24" i="2"/>
  <c r="H23" i="3"/>
  <c r="J23" i="3"/>
  <c r="M22" i="3"/>
  <c r="M23" i="3"/>
  <c r="M19" i="3"/>
  <c r="M15" i="3"/>
  <c r="M18" i="3"/>
  <c r="M20" i="3"/>
  <c r="M11" i="3"/>
  <c r="D23" i="3"/>
  <c r="M12" i="3"/>
  <c r="M14" i="3"/>
  <c r="M16" i="3"/>
  <c r="M13" i="3"/>
  <c r="M10" i="1"/>
  <c r="M21" i="1"/>
  <c r="M15" i="1"/>
  <c r="M14" i="1"/>
  <c r="M12" i="1"/>
  <c r="D25" i="1"/>
  <c r="M18" i="1"/>
  <c r="M16" i="1"/>
  <c r="M19" i="1"/>
  <c r="M20" i="1"/>
  <c r="M13" i="1"/>
  <c r="M17" i="1"/>
  <c r="H25" i="1"/>
  <c r="M11" i="2"/>
  <c r="M17" i="2"/>
  <c r="H25" i="2"/>
  <c r="J25" i="2"/>
  <c r="M24" i="2"/>
  <c r="M25" i="2"/>
  <c r="M15" i="2"/>
  <c r="D25" i="2"/>
  <c r="M12" i="2"/>
  <c r="M14" i="2"/>
  <c r="J22" i="3"/>
  <c r="J25" i="1"/>
  <c r="M24" i="1"/>
  <c r="M25" i="1"/>
  <c r="J24" i="2"/>
  <c r="J24" i="1"/>
  <c r="G43" i="5" l="1"/>
  <c r="Q29" i="5"/>
  <c r="O43" i="5"/>
  <c r="P43" i="5"/>
  <c r="N29" i="5"/>
  <c r="M29" i="5"/>
  <c r="R43" i="5"/>
  <c r="N43" i="5"/>
  <c r="Q43" i="5"/>
  <c r="R29" i="5"/>
  <c r="M43" i="5"/>
  <c r="O29" i="5"/>
  <c r="P29" i="5"/>
  <c r="G29" i="5"/>
</calcChain>
</file>

<file path=xl/sharedStrings.xml><?xml version="1.0" encoding="utf-8"?>
<sst xmlns="http://schemas.openxmlformats.org/spreadsheetml/2006/main" count="361" uniqueCount="184">
  <si>
    <t>Nota: Preencher apenas os espaços que estão marcados com fundo verde.</t>
  </si>
  <si>
    <t>Ref:</t>
  </si>
  <si>
    <t>Tipo:</t>
  </si>
  <si>
    <t>Entrada</t>
  </si>
  <si>
    <t xml:space="preserve">Nome: </t>
  </si>
  <si>
    <t xml:space="preserve">Nº de Doses: </t>
  </si>
  <si>
    <t>Ingredientes</t>
  </si>
  <si>
    <t>Medida</t>
  </si>
  <si>
    <t>QT L</t>
  </si>
  <si>
    <t>FC</t>
  </si>
  <si>
    <t>QT B</t>
  </si>
  <si>
    <t>CP</t>
  </si>
  <si>
    <t>P. Unit.</t>
  </si>
  <si>
    <t>P. Total</t>
  </si>
  <si>
    <t>CC</t>
  </si>
  <si>
    <t>Cebola</t>
  </si>
  <si>
    <t>Água</t>
  </si>
  <si>
    <t>Sal</t>
  </si>
  <si>
    <t>Preço Total</t>
  </si>
  <si>
    <t>Produção</t>
  </si>
  <si>
    <t>IC</t>
  </si>
  <si>
    <t>P. Cap.</t>
  </si>
  <si>
    <t>PVB</t>
  </si>
  <si>
    <t>Marg. Cont.</t>
  </si>
  <si>
    <t>Custo Kg Prod.</t>
  </si>
  <si>
    <t>Prod. Líq.</t>
  </si>
  <si>
    <t>C. Dose</t>
  </si>
  <si>
    <t>PVL</t>
  </si>
  <si>
    <t>Rácio</t>
  </si>
  <si>
    <t>FOTOGRAFIA DO PRATO</t>
  </si>
  <si>
    <t>Empratamento</t>
  </si>
  <si>
    <t>Dosagem individual</t>
  </si>
  <si>
    <t>Temp. e tempo de confeção</t>
  </si>
  <si>
    <t>Acondicionamento e validade</t>
  </si>
  <si>
    <t>Temperatura de conservação</t>
  </si>
  <si>
    <t>Alergenos</t>
  </si>
  <si>
    <t>Descrição e Modo de Preparação:</t>
  </si>
  <si>
    <t>Dose individual</t>
  </si>
  <si>
    <t xml:space="preserve">1h </t>
  </si>
  <si>
    <t>Sobremesa</t>
  </si>
  <si>
    <t>Nomenclatura</t>
  </si>
  <si>
    <t xml:space="preserve">Ref: </t>
  </si>
  <si>
    <t>Referéncia correspondente ao código interno da ficha técnica (Exemplo: PX001 para a primeira ficha técnica de peixes)</t>
  </si>
  <si>
    <t>Identificação do tipo de prato (Aperitivo, Entrada, Prato Principal, Sobremesa, etc….)</t>
  </si>
  <si>
    <t>Nome:</t>
  </si>
  <si>
    <t>Nome interno atribuido ao prato</t>
  </si>
  <si>
    <t xml:space="preserve">Nº de doses: </t>
  </si>
  <si>
    <t>Rendimento em doses do prato</t>
  </si>
  <si>
    <t xml:space="preserve">Ingredientes: </t>
  </si>
  <si>
    <t>Descrição dos diferentes ingredientes que compõem o prato</t>
  </si>
  <si>
    <t xml:space="preserve">Medida: </t>
  </si>
  <si>
    <t>Unidade para medida de cada ingrediente (deverá ser sempre Kg., Lt. ou Unid.)</t>
  </si>
  <si>
    <t xml:space="preserve">QT L: </t>
  </si>
  <si>
    <t>Quantidade Líquida (Exemplo: o peso da batata já descascada)</t>
  </si>
  <si>
    <t xml:space="preserve">FC: </t>
  </si>
  <si>
    <t>Fator de Correção (valor númerico que determina a quantidade do desperdício. Exemplo: O valor que representa o peso da casca da batata)</t>
  </si>
  <si>
    <t xml:space="preserve">QT B: </t>
  </si>
  <si>
    <t>Quantidade Bruta (Exemplo: o peso da batata com a casca)</t>
  </si>
  <si>
    <t xml:space="preserve">CP: </t>
  </si>
  <si>
    <t>Coeficiente de Produção (percentagem que representa o peso de cada ingrediente no total do peso da receita)</t>
  </si>
  <si>
    <t xml:space="preserve">P. Unit.: </t>
  </si>
  <si>
    <t>Preço Unitário (Preço por Kg., Lt. ou Unid. de cada um dos ingredientes. Exemplo: Batata - 1,10€ por cada Kg.)</t>
  </si>
  <si>
    <t>P. Total:</t>
  </si>
  <si>
    <t>Prço Total (Preço referente às quantidades necessárias de cada ingrediente. Exemplo: Se precisamos de 2 Kg. de batata o P. Total será de 2,20€)</t>
  </si>
  <si>
    <t>CC:</t>
  </si>
  <si>
    <t>Coeficiente de Contribuição (percentagem que representa o custo de cada ingrediente no total do custo da receita)</t>
  </si>
  <si>
    <t xml:space="preserve">Produção: </t>
  </si>
  <si>
    <t>Quantidade total, em Kg., da soma das quantidades líquidas de todos os ingredientes utilizados na receita</t>
  </si>
  <si>
    <t xml:space="preserve">Custo Kg Prod.: </t>
  </si>
  <si>
    <t>Custo associado à produção de 1 Kg. da receita elaborada</t>
  </si>
  <si>
    <t xml:space="preserve">IC: </t>
  </si>
  <si>
    <t>Índice de Cozedura (Valor número que representa a quantidade de peso perdido durante a cozedura da receita)</t>
  </si>
  <si>
    <t xml:space="preserve">Prod. Liq.: </t>
  </si>
  <si>
    <t>Produção Líquida (Quantidade, em Kg., resultante da cozedura da receita)</t>
  </si>
  <si>
    <t xml:space="preserve">P. Cap.: </t>
  </si>
  <si>
    <t>Per Cápita (Peso correspondente a cada uma das dosses em que se divide a receita)</t>
  </si>
  <si>
    <t>C. Dose:</t>
  </si>
  <si>
    <t>Custo por Dose (Custo correspondente a cada uma das doses resultantes da elaboração da receita)</t>
  </si>
  <si>
    <t xml:space="preserve">PVL: </t>
  </si>
  <si>
    <t>Preço de Venda Líquido (Valor de venda sem IVA atribuído a cada dose)</t>
  </si>
  <si>
    <t xml:space="preserve">PVB: </t>
  </si>
  <si>
    <t>Preço de Venda Bruto (Valor de venda com IVA atribuído a cada dose)</t>
  </si>
  <si>
    <t xml:space="preserve">Marg. Cont.: </t>
  </si>
  <si>
    <t>Margem de Contribuição (Valor em € correspondete ao benefício obtido com a venda do prato. Diferença entre o C. Dose e o PVL)</t>
  </si>
  <si>
    <t xml:space="preserve">Rácio: </t>
  </si>
  <si>
    <t>Percentagem correspondente ao valor da Margem de Contribuição</t>
  </si>
  <si>
    <t xml:space="preserve">Empratamento: </t>
  </si>
  <si>
    <t>Indicação da forma de servir o prato (Em dose individual, em travesa, em tabuleiro de buffet, etc….)</t>
  </si>
  <si>
    <t xml:space="preserve">Temp. e tempo de confeção: </t>
  </si>
  <si>
    <t>Temperatura e tempo de confeção (indicação aproximada destes valores tendo em conta os métodos de cozedura aplicados)</t>
  </si>
  <si>
    <t xml:space="preserve">Acondicionamento e Validade: </t>
  </si>
  <si>
    <t>Como e durante quanto tempo poderá ser conservada a receita (Exemplo: Em saco de vácuo / 7 días)</t>
  </si>
  <si>
    <t xml:space="preserve">Temperatura de conservação: </t>
  </si>
  <si>
    <t>Tendo em conta o acondicionamento e validade da receita, a que temperatura deveremos de a conservar (Exemplo: +3 ºC)</t>
  </si>
  <si>
    <t xml:space="preserve">Alérgenos: </t>
  </si>
  <si>
    <t>Tendo em conta os ingredientes que compõem a receita, quais são os principais potenciais alérgenos (Lactose, glúten, mariscos, ovos, etc….)</t>
  </si>
  <si>
    <t xml:space="preserve">Fotografia: </t>
  </si>
  <si>
    <t>Imagem do prato final para orientação sobre o empratamento a realizar por forma a ter sempre a mesma apresentação ao cliente</t>
  </si>
  <si>
    <t xml:space="preserve">Descrição e Modo de Preparação: </t>
  </si>
  <si>
    <t>Explicação dos pasos a realizar para a mise-en-place, elaboração e empratamento da receita)</t>
  </si>
  <si>
    <t xml:space="preserve">Equipamentos: </t>
  </si>
  <si>
    <t>Descrever os principais equipamentos e utensílios necessários para a elaboração da receita (Exemplo: tábua, faca do chef, tabuleiro, fogão, forno, espátula, etc….)</t>
  </si>
  <si>
    <t>Total</t>
  </si>
  <si>
    <t xml:space="preserve">Energia
[kcal] </t>
  </si>
  <si>
    <t>Lípidos
[g]</t>
  </si>
  <si>
    <t xml:space="preserve">Ácidos gordos saturados
[g] </t>
  </si>
  <si>
    <t>Hidratos de carbono 
[g]</t>
  </si>
  <si>
    <t xml:space="preserve">Açúcares 
[g] </t>
  </si>
  <si>
    <t>Fibra  
[g]</t>
  </si>
  <si>
    <t xml:space="preserve">Proteínas 
[g] </t>
  </si>
  <si>
    <t>Sal  
[g]</t>
  </si>
  <si>
    <t>Vitamina D 
[µg]</t>
  </si>
  <si>
    <t>Vitamina B6 
[mg]</t>
  </si>
  <si>
    <t>Vitamina B12 
[µg]</t>
  </si>
  <si>
    <t>Vitamina C 
[mg]</t>
  </si>
  <si>
    <t xml:space="preserve">Potássio 
[mg] </t>
  </si>
  <si>
    <t>Cálcio 
[mg]</t>
  </si>
  <si>
    <t>Fósforo 
[mg]</t>
  </si>
  <si>
    <t>Magnésio 
[mg]</t>
  </si>
  <si>
    <t>Ferro 
[mg]</t>
  </si>
  <si>
    <t>Zinco 
[mg]</t>
  </si>
  <si>
    <r>
      <t>Vitamina A  
[</t>
    </r>
    <r>
      <rPr>
        <b/>
        <sz val="12"/>
        <color theme="0"/>
        <rFont val="Calibri"/>
        <family val="2"/>
      </rPr>
      <t>µ</t>
    </r>
    <r>
      <rPr>
        <b/>
        <sz val="12"/>
        <color theme="0"/>
        <rFont val="Calibri"/>
        <family val="2"/>
        <scheme val="minor"/>
      </rPr>
      <t>g]</t>
    </r>
  </si>
  <si>
    <t>q/b</t>
  </si>
  <si>
    <t>Kg.</t>
  </si>
  <si>
    <t>Azeite virgem extra</t>
  </si>
  <si>
    <t>Curgette</t>
  </si>
  <si>
    <t>Cenoura</t>
  </si>
  <si>
    <t>Morangos</t>
  </si>
  <si>
    <t>Hortelã</t>
  </si>
  <si>
    <t>Iogurte sem lactose magro</t>
  </si>
  <si>
    <t>Menu completo por pessoa</t>
  </si>
  <si>
    <t>Peixe</t>
  </si>
  <si>
    <t xml:space="preserve">Semifrio  </t>
  </si>
  <si>
    <t xml:space="preserve">Água </t>
  </si>
  <si>
    <t>Salmão ao Formo com Legumes grelhadas e Quinoa</t>
  </si>
  <si>
    <t xml:space="preserve">Prato Principal </t>
  </si>
  <si>
    <t>Alho</t>
  </si>
  <si>
    <t xml:space="preserve">Couve Coração </t>
  </si>
  <si>
    <t xml:space="preserve">Tomate Cereja </t>
  </si>
  <si>
    <t>Quinoa</t>
  </si>
  <si>
    <t>Limão</t>
  </si>
  <si>
    <t>Penna Cotta de Iogurte e Mel com frutos Vermelhos</t>
  </si>
  <si>
    <t>Leite Magro</t>
  </si>
  <si>
    <t>Mel</t>
  </si>
  <si>
    <t xml:space="preserve">Folha de gelatina incolor </t>
  </si>
  <si>
    <t xml:space="preserve">Sumo limão </t>
  </si>
  <si>
    <t>q.b</t>
  </si>
  <si>
    <t>Kg</t>
  </si>
  <si>
    <t xml:space="preserve">Ervilhas congeladas </t>
  </si>
  <si>
    <t xml:space="preserve">Batata branca </t>
  </si>
  <si>
    <t>Azeite Virgem Extra</t>
  </si>
  <si>
    <t>Legumes</t>
  </si>
  <si>
    <t xml:space="preserve">Porção de Salmão Fresco </t>
  </si>
  <si>
    <t>L.t.</t>
  </si>
  <si>
    <t>Sopa Tricolor</t>
  </si>
  <si>
    <t xml:space="preserve">Cenoura </t>
  </si>
  <si>
    <t>Ervilhas congeladas</t>
  </si>
  <si>
    <t>Batata Branca</t>
  </si>
  <si>
    <t>Repolho</t>
  </si>
  <si>
    <t xml:space="preserve">Açúcar </t>
  </si>
  <si>
    <t xml:space="preserve">Frutos vermelhos </t>
  </si>
  <si>
    <t xml:space="preserve">Iogurte Grego Natural </t>
  </si>
  <si>
    <t>Lt</t>
  </si>
  <si>
    <t xml:space="preserve">Alho-Francês </t>
  </si>
  <si>
    <t xml:space="preserve">Cebola </t>
  </si>
  <si>
    <t>Sal, alecrim</t>
  </si>
  <si>
    <t xml:space="preserve">Alho-francês </t>
  </si>
  <si>
    <t>1.3</t>
  </si>
  <si>
    <t>1:30h</t>
  </si>
  <si>
    <t>1:45h</t>
  </si>
  <si>
    <t>Tapado e identificado, 2 dias</t>
  </si>
  <si>
    <t xml:space="preserve">+3 ºC </t>
  </si>
  <si>
    <t>-------------------------------</t>
  </si>
  <si>
    <t xml:space="preserve">Sopa tricolor </t>
  </si>
  <si>
    <t>Panna-cotta de iogurte e mel com frutos vermelhos</t>
  </si>
  <si>
    <t>Tapado e identificado / 3 dias</t>
  </si>
  <si>
    <t>+3°C</t>
  </si>
  <si>
    <t>Lactose, glúten, mel</t>
  </si>
  <si>
    <t>+3ºC</t>
  </si>
  <si>
    <t>Preparação
Em três panelas, fazer um refogado de cebola.
Juntar a cenoura, as ervilhas e a couve-flor, distribuindo-as pelas três panelas.
Adicionar ≈33 de batata em cada.
Adicionar água e deixar cozer.
Temperar com sal.
Triturar cada um dos legumes separadamente até obter três cremes homogéneos.
Apresentação
Empratar em camadas ou de forma artística para um efeito visual tricolor.</t>
  </si>
  <si>
    <t>Preparação
Temperar o salmão com sumo de limão, alho, azeite e sal.
Levar ao forno a 160°C por cerca de 15 minutos. Preparar os legumes, reservando todas as aparas para o caldo da quinoa. Reservar os legumes.
Lavar a quinoa. Fazer um refogado com cebola e azeite; quando a cebola estiver translúcida, adicionar a água e as aparas reservadas. Deixar apurar durante 20 a 30 minutos. Saltear a quinoa com azeite e acrescentar o dobro da quantidade de caldo das aparas. Deixar cozinhar a quinoa durante 10 a 15 minutos. Cozer a cenoura e a couve. Saltear todos os legumes em azeite, alho esmagado e alecrim.
Para o molho, colocar as ervilhas, a cebola, o azeite e um pouco de água num copo e triturar até obter um creme homogéneo.
Apresentação
Servir o salmão sobre a quinoa, acompanhado dos legumes e o molho.</t>
  </si>
  <si>
    <t>Preparação
Demolhar as folhas de gelatina em água fria.
Aquecer o leite e dissolver a gelatina escorrida, misturando bem
Adicionar o iogurte e o mel, misturando até obter uma consistência homogénea. Para a compota, leve ao lume os morangos com o açúcar e deixe ferver durante 5 minutos. Adicione o sumo de limão, triture e passe por um coador.
Distribua em taças e leve ao frigorífico por pelo menos 3 horas.
Apresentação
Servir com uma camada fina de compota de morango e a fruta fresca.</t>
  </si>
  <si>
    <t>Courgette</t>
  </si>
  <si>
    <t>Salmão ao formo com legumes e quinoa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</si>
</sst>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&quot; &quot;[$€-816]"/>
    <numFmt numFmtId="165" formatCode="0.000"/>
  </numFmts>
  <fonts count="10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0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Calibri"/>
      <family val="2"/>
    </font>
    <font>
      <sz val="26"/>
      <color rgb="FFFFFFFF"/>
      <name val="Calibri"/>
      <family val="2"/>
    </font>
    <font>
      <b/>
      <sz val="11"/>
      <color theme="0"/>
      <name val="Calibri"/>
      <family val="2"/>
    </font>
    <font>
      <b/>
      <sz val="12"/>
      <color theme="0"/>
      <name val="Calibri"/>
      <family val="2"/>
      <scheme val="minor"/>
    </font>
    <font>
      <b/>
      <sz val="12"/>
      <color theme="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0000"/>
        <bgColor rgb="FFFF0000"/>
      </patternFill>
    </fill>
    <fill>
      <patternFill patternType="solid">
        <fgColor rgb="FFC4D79B"/>
        <bgColor rgb="FFC4D79B"/>
      </patternFill>
    </fill>
    <fill>
      <patternFill patternType="solid">
        <fgColor rgb="FF76933C"/>
        <bgColor rgb="FF76933C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76933C"/>
      </patternFill>
    </fill>
    <fill>
      <patternFill patternType="solid">
        <fgColor theme="0"/>
        <bgColor rgb="FFC4D79B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89999084444715716"/>
      </left>
      <right style="thin">
        <color theme="0" tint="-0.89999084444715716"/>
      </right>
      <top style="thin">
        <color theme="0" tint="-0.89999084444715716"/>
      </top>
      <bottom style="thin">
        <color theme="0" tint="-0.89999084444715716"/>
      </bottom>
      <diagonal/>
    </border>
    <border>
      <left/>
      <right style="thin">
        <color theme="0" tint="-0.89999084444715716"/>
      </right>
      <top style="thin">
        <color indexed="64"/>
      </top>
      <bottom style="thin">
        <color rgb="FF000000"/>
      </bottom>
      <diagonal/>
    </border>
    <border>
      <left/>
      <right style="thin">
        <color theme="0" tint="-0.89999084444715716"/>
      </right>
      <top style="thin">
        <color theme="0" tint="-0.89999084444715716"/>
      </top>
      <bottom style="thin">
        <color theme="0" tint="-0.8999908444471571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">
    <xf numFmtId="0" fontId="0" fillId="0" borderId="0"/>
    <xf numFmtId="0" fontId="1" fillId="0" borderId="0" applyNumberFormat="0" applyFont="0" applyBorder="0" applyProtection="0"/>
    <xf numFmtId="0" fontId="1" fillId="0" borderId="0" applyNumberFormat="0" applyFont="0" applyBorder="0" applyProtection="0"/>
  </cellStyleXfs>
  <cellXfs count="232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vertical="top" wrapText="1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Alignment="1">
      <alignment vertical="top" wrapText="1"/>
    </xf>
    <xf numFmtId="0" fontId="0" fillId="0" borderId="0" xfId="0" applyAlignment="1">
      <alignment horizontal="right" vertical="center"/>
    </xf>
    <xf numFmtId="0" fontId="0" fillId="3" borderId="6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9" fontId="0" fillId="0" borderId="6" xfId="0" applyNumberFormat="1" applyBorder="1" applyAlignment="1">
      <alignment horizontal="center" vertical="center"/>
    </xf>
    <xf numFmtId="164" fontId="0" fillId="3" borderId="6" xfId="0" applyNumberFormat="1" applyFill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0" fontId="0" fillId="3" borderId="8" xfId="0" applyFill="1" applyBorder="1" applyAlignment="1">
      <alignment horizontal="left" vertical="center"/>
    </xf>
    <xf numFmtId="0" fontId="0" fillId="3" borderId="9" xfId="0" applyFill="1" applyBorder="1" applyAlignment="1">
      <alignment horizontal="left" vertical="center"/>
    </xf>
    <xf numFmtId="0" fontId="0" fillId="3" borderId="10" xfId="0" applyFill="1" applyBorder="1" applyAlignment="1">
      <alignment horizontal="left" vertical="center"/>
    </xf>
    <xf numFmtId="164" fontId="0" fillId="0" borderId="11" xfId="0" applyNumberFormat="1" applyBorder="1"/>
    <xf numFmtId="0" fontId="0" fillId="0" borderId="0" xfId="0" applyAlignment="1">
      <alignment horizontal="left"/>
    </xf>
    <xf numFmtId="0" fontId="0" fillId="0" borderId="6" xfId="0" applyBorder="1" applyAlignment="1">
      <alignment horizontal="right" vertical="center"/>
    </xf>
    <xf numFmtId="0" fontId="0" fillId="0" borderId="6" xfId="0" applyBorder="1" applyAlignment="1">
      <alignment horizontal="right"/>
    </xf>
    <xf numFmtId="165" fontId="0" fillId="0" borderId="6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0" fontId="0" fillId="0" borderId="10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0" xfId="2" applyFont="1"/>
    <xf numFmtId="0" fontId="0" fillId="0" borderId="1" xfId="2" applyFont="1" applyBorder="1"/>
    <xf numFmtId="0" fontId="0" fillId="0" borderId="2" xfId="2" applyFont="1" applyBorder="1"/>
    <xf numFmtId="0" fontId="0" fillId="0" borderId="2" xfId="2" applyFont="1" applyBorder="1" applyAlignment="1">
      <alignment vertical="top" wrapText="1"/>
    </xf>
    <xf numFmtId="0" fontId="0" fillId="0" borderId="3" xfId="2" applyFont="1" applyBorder="1"/>
    <xf numFmtId="0" fontId="0" fillId="0" borderId="4" xfId="2" applyFont="1" applyBorder="1"/>
    <xf numFmtId="0" fontId="0" fillId="0" borderId="5" xfId="2" applyFont="1" applyBorder="1"/>
    <xf numFmtId="0" fontId="0" fillId="0" borderId="0" xfId="2" applyFont="1" applyAlignment="1">
      <alignment vertical="top" wrapText="1"/>
    </xf>
    <xf numFmtId="0" fontId="0" fillId="0" borderId="0" xfId="2" applyFont="1" applyAlignment="1">
      <alignment horizontal="right" vertical="center"/>
    </xf>
    <xf numFmtId="0" fontId="2" fillId="4" borderId="6" xfId="2" applyFont="1" applyFill="1" applyBorder="1" applyAlignment="1">
      <alignment horizontal="center"/>
    </xf>
    <xf numFmtId="0" fontId="0" fillId="3" borderId="6" xfId="2" applyFont="1" applyFill="1" applyBorder="1" applyAlignment="1">
      <alignment horizontal="center" vertical="center"/>
    </xf>
    <xf numFmtId="0" fontId="0" fillId="0" borderId="6" xfId="2" applyFont="1" applyBorder="1" applyAlignment="1">
      <alignment horizontal="center" vertical="center"/>
    </xf>
    <xf numFmtId="9" fontId="0" fillId="0" borderId="6" xfId="2" applyNumberFormat="1" applyFont="1" applyBorder="1" applyAlignment="1">
      <alignment horizontal="center" vertical="center"/>
    </xf>
    <xf numFmtId="164" fontId="0" fillId="3" borderId="6" xfId="2" applyNumberFormat="1" applyFont="1" applyFill="1" applyBorder="1" applyAlignment="1">
      <alignment horizontal="center" vertical="center"/>
    </xf>
    <xf numFmtId="164" fontId="0" fillId="0" borderId="6" xfId="2" applyNumberFormat="1" applyFont="1" applyBorder="1" applyAlignment="1">
      <alignment horizontal="center" vertical="center"/>
    </xf>
    <xf numFmtId="0" fontId="0" fillId="3" borderId="8" xfId="2" applyFont="1" applyFill="1" applyBorder="1" applyAlignment="1">
      <alignment horizontal="left" vertical="center"/>
    </xf>
    <xf numFmtId="0" fontId="0" fillId="3" borderId="9" xfId="2" applyFont="1" applyFill="1" applyBorder="1" applyAlignment="1">
      <alignment horizontal="left" vertical="center"/>
    </xf>
    <xf numFmtId="0" fontId="0" fillId="3" borderId="10" xfId="2" applyFont="1" applyFill="1" applyBorder="1" applyAlignment="1">
      <alignment horizontal="left" vertical="center"/>
    </xf>
    <xf numFmtId="0" fontId="0" fillId="0" borderId="0" xfId="2" applyFont="1" applyAlignment="1">
      <alignment horizontal="left"/>
    </xf>
    <xf numFmtId="0" fontId="0" fillId="0" borderId="6" xfId="2" applyFont="1" applyBorder="1" applyAlignment="1">
      <alignment horizontal="right" vertical="center"/>
    </xf>
    <xf numFmtId="165" fontId="0" fillId="0" borderId="6" xfId="2" applyNumberFormat="1" applyFont="1" applyBorder="1" applyAlignment="1">
      <alignment horizontal="center" vertical="center"/>
    </xf>
    <xf numFmtId="164" fontId="0" fillId="0" borderId="8" xfId="2" applyNumberFormat="1" applyFont="1" applyBorder="1" applyAlignment="1">
      <alignment horizontal="center" vertical="center"/>
    </xf>
    <xf numFmtId="10" fontId="0" fillId="0" borderId="10" xfId="2" applyNumberFormat="1" applyFont="1" applyBorder="1" applyAlignment="1">
      <alignment horizontal="center" vertical="center"/>
    </xf>
    <xf numFmtId="0" fontId="0" fillId="0" borderId="0" xfId="2" applyFont="1" applyAlignment="1">
      <alignment vertical="center"/>
    </xf>
    <xf numFmtId="0" fontId="0" fillId="0" borderId="0" xfId="2" applyFont="1" applyAlignment="1">
      <alignment horizontal="center" vertical="center"/>
    </xf>
    <xf numFmtId="0" fontId="0" fillId="0" borderId="13" xfId="2" applyFont="1" applyBorder="1"/>
    <xf numFmtId="0" fontId="0" fillId="0" borderId="14" xfId="2" applyFont="1" applyBorder="1"/>
    <xf numFmtId="0" fontId="0" fillId="0" borderId="15" xfId="2" applyFont="1" applyBorder="1"/>
    <xf numFmtId="0" fontId="0" fillId="0" borderId="0" xfId="1" applyFont="1"/>
    <xf numFmtId="0" fontId="0" fillId="0" borderId="1" xfId="1" applyFont="1" applyBorder="1"/>
    <xf numFmtId="0" fontId="0" fillId="0" borderId="2" xfId="1" applyFont="1" applyBorder="1"/>
    <xf numFmtId="0" fontId="0" fillId="0" borderId="2" xfId="1" applyFont="1" applyBorder="1" applyAlignment="1">
      <alignment vertical="top" wrapText="1"/>
    </xf>
    <xf numFmtId="0" fontId="0" fillId="0" borderId="3" xfId="1" applyFont="1" applyBorder="1"/>
    <xf numFmtId="0" fontId="0" fillId="0" borderId="4" xfId="1" applyFont="1" applyBorder="1"/>
    <xf numFmtId="0" fontId="0" fillId="0" borderId="5" xfId="1" applyFont="1" applyBorder="1"/>
    <xf numFmtId="0" fontId="0" fillId="0" borderId="0" xfId="1" applyFont="1" applyAlignment="1">
      <alignment vertical="top" wrapText="1"/>
    </xf>
    <xf numFmtId="0" fontId="0" fillId="0" borderId="0" xfId="1" applyFont="1" applyAlignment="1">
      <alignment horizontal="right" vertical="center"/>
    </xf>
    <xf numFmtId="0" fontId="2" fillId="4" borderId="6" xfId="1" applyFont="1" applyFill="1" applyBorder="1" applyAlignment="1">
      <alignment horizontal="center"/>
    </xf>
    <xf numFmtId="0" fontId="0" fillId="3" borderId="6" xfId="1" applyFont="1" applyFill="1" applyBorder="1" applyAlignment="1">
      <alignment horizontal="center" vertical="center"/>
    </xf>
    <xf numFmtId="0" fontId="0" fillId="0" borderId="6" xfId="1" applyFont="1" applyBorder="1" applyAlignment="1">
      <alignment horizontal="center" vertical="center"/>
    </xf>
    <xf numFmtId="9" fontId="0" fillId="0" borderId="6" xfId="1" applyNumberFormat="1" applyFont="1" applyBorder="1" applyAlignment="1">
      <alignment horizontal="center" vertical="center"/>
    </xf>
    <xf numFmtId="164" fontId="0" fillId="3" borderId="6" xfId="1" applyNumberFormat="1" applyFont="1" applyFill="1" applyBorder="1" applyAlignment="1">
      <alignment horizontal="center" vertical="center"/>
    </xf>
    <xf numFmtId="164" fontId="0" fillId="0" borderId="6" xfId="1" applyNumberFormat="1" applyFont="1" applyBorder="1" applyAlignment="1">
      <alignment horizontal="center" vertical="center"/>
    </xf>
    <xf numFmtId="0" fontId="0" fillId="3" borderId="8" xfId="1" applyFont="1" applyFill="1" applyBorder="1" applyAlignment="1">
      <alignment horizontal="left" vertical="center"/>
    </xf>
    <xf numFmtId="0" fontId="0" fillId="3" borderId="9" xfId="1" applyFont="1" applyFill="1" applyBorder="1" applyAlignment="1">
      <alignment horizontal="left" vertical="center"/>
    </xf>
    <xf numFmtId="0" fontId="0" fillId="3" borderId="10" xfId="1" applyFont="1" applyFill="1" applyBorder="1" applyAlignment="1">
      <alignment horizontal="left" vertical="center"/>
    </xf>
    <xf numFmtId="164" fontId="0" fillId="0" borderId="11" xfId="1" applyNumberFormat="1" applyFont="1" applyBorder="1"/>
    <xf numFmtId="0" fontId="0" fillId="0" borderId="6" xfId="1" applyFont="1" applyBorder="1" applyAlignment="1">
      <alignment horizontal="right" vertical="center"/>
    </xf>
    <xf numFmtId="0" fontId="0" fillId="0" borderId="6" xfId="1" applyFont="1" applyBorder="1"/>
    <xf numFmtId="165" fontId="0" fillId="0" borderId="6" xfId="1" applyNumberFormat="1" applyFont="1" applyBorder="1" applyAlignment="1">
      <alignment horizontal="center" vertical="center"/>
    </xf>
    <xf numFmtId="164" fontId="0" fillId="0" borderId="8" xfId="1" applyNumberFormat="1" applyFont="1" applyBorder="1" applyAlignment="1">
      <alignment horizontal="center" vertical="center"/>
    </xf>
    <xf numFmtId="10" fontId="0" fillId="0" borderId="10" xfId="1" applyNumberFormat="1" applyFont="1" applyBorder="1" applyAlignment="1">
      <alignment horizontal="center" vertical="center"/>
    </xf>
    <xf numFmtId="0" fontId="0" fillId="0" borderId="0" xfId="1" applyFont="1" applyAlignment="1">
      <alignment vertical="center"/>
    </xf>
    <xf numFmtId="0" fontId="0" fillId="0" borderId="13" xfId="1" applyFont="1" applyBorder="1"/>
    <xf numFmtId="0" fontId="0" fillId="0" borderId="15" xfId="1" applyFont="1" applyBorder="1"/>
    <xf numFmtId="0" fontId="5" fillId="3" borderId="20" xfId="0" applyFont="1" applyFill="1" applyBorder="1" applyAlignment="1">
      <alignment horizontal="right"/>
    </xf>
    <xf numFmtId="0" fontId="0" fillId="0" borderId="21" xfId="0" applyBorder="1"/>
    <xf numFmtId="0" fontId="5" fillId="3" borderId="22" xfId="0" applyFont="1" applyFill="1" applyBorder="1" applyAlignment="1">
      <alignment horizontal="right"/>
    </xf>
    <xf numFmtId="0" fontId="0" fillId="0" borderId="23" xfId="0" applyBorder="1"/>
    <xf numFmtId="0" fontId="0" fillId="0" borderId="24" xfId="0" applyBorder="1" applyAlignment="1">
      <alignment horizontal="center" vertical="center"/>
    </xf>
    <xf numFmtId="0" fontId="8" fillId="5" borderId="24" xfId="0" applyFont="1" applyFill="1" applyBorder="1" applyAlignment="1">
      <alignment horizontal="center" vertical="center" wrapText="1"/>
    </xf>
    <xf numFmtId="0" fontId="7" fillId="5" borderId="24" xfId="0" applyFont="1" applyFill="1" applyBorder="1" applyAlignment="1">
      <alignment horizontal="center" vertical="center"/>
    </xf>
    <xf numFmtId="2" fontId="5" fillId="0" borderId="24" xfId="0" applyNumberFormat="1" applyFont="1" applyBorder="1" applyAlignment="1">
      <alignment horizontal="center" vertical="center"/>
    </xf>
    <xf numFmtId="0" fontId="0" fillId="0" borderId="24" xfId="2" applyFont="1" applyBorder="1" applyAlignment="1">
      <alignment horizontal="center" vertical="center"/>
    </xf>
    <xf numFmtId="0" fontId="0" fillId="3" borderId="24" xfId="2" applyFont="1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0" fillId="6" borderId="0" xfId="1" applyFont="1" applyFill="1" applyBorder="1"/>
    <xf numFmtId="0" fontId="2" fillId="7" borderId="0" xfId="1" applyFont="1" applyFill="1" applyBorder="1" applyAlignment="1">
      <alignment horizontal="center" vertical="center"/>
    </xf>
    <xf numFmtId="0" fontId="0" fillId="8" borderId="0" xfId="0" applyFill="1"/>
    <xf numFmtId="0" fontId="0" fillId="6" borderId="0" xfId="1" applyFont="1" applyFill="1" applyBorder="1" applyAlignment="1">
      <alignment horizontal="center" vertical="center"/>
    </xf>
    <xf numFmtId="9" fontId="0" fillId="6" borderId="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24" xfId="0" applyBorder="1" applyAlignment="1">
      <alignment horizontal="center"/>
    </xf>
    <xf numFmtId="164" fontId="0" fillId="0" borderId="11" xfId="2" applyNumberFormat="1" applyFont="1" applyBorder="1" applyAlignment="1">
      <alignment horizontal="center" vertical="center"/>
    </xf>
    <xf numFmtId="0" fontId="0" fillId="3" borderId="28" xfId="1" applyFont="1" applyFill="1" applyBorder="1" applyAlignment="1">
      <alignment horizontal="left" vertical="top" wrapText="1"/>
    </xf>
    <xf numFmtId="0" fontId="0" fillId="3" borderId="0" xfId="1" applyFont="1" applyFill="1" applyBorder="1" applyAlignment="1">
      <alignment horizontal="left" vertical="top" wrapText="1"/>
    </xf>
    <xf numFmtId="0" fontId="0" fillId="3" borderId="16" xfId="1" applyFont="1" applyFill="1" applyBorder="1" applyAlignment="1">
      <alignment horizontal="left" vertical="top" wrapText="1"/>
    </xf>
    <xf numFmtId="0" fontId="0" fillId="3" borderId="29" xfId="1" applyFont="1" applyFill="1" applyBorder="1" applyAlignment="1">
      <alignment horizontal="left" vertical="top" wrapText="1"/>
    </xf>
    <xf numFmtId="0" fontId="0" fillId="3" borderId="12" xfId="1" applyFont="1" applyFill="1" applyBorder="1" applyAlignment="1">
      <alignment horizontal="left" vertical="top" wrapText="1"/>
    </xf>
    <xf numFmtId="0" fontId="0" fillId="3" borderId="30" xfId="1" applyFont="1" applyFill="1" applyBorder="1" applyAlignment="1">
      <alignment horizontal="left" vertical="top" wrapText="1"/>
    </xf>
    <xf numFmtId="0" fontId="3" fillId="0" borderId="27" xfId="1" applyFont="1" applyBorder="1" applyAlignment="1">
      <alignment vertical="center"/>
    </xf>
    <xf numFmtId="0" fontId="3" fillId="0" borderId="17" xfId="1" applyFont="1" applyBorder="1" applyAlignment="1">
      <alignment vertical="center"/>
    </xf>
    <xf numFmtId="0" fontId="3" fillId="0" borderId="18" xfId="1" applyFont="1" applyBorder="1" applyAlignment="1">
      <alignment vertical="center"/>
    </xf>
    <xf numFmtId="0" fontId="3" fillId="0" borderId="28" xfId="1" applyFont="1" applyBorder="1" applyAlignment="1">
      <alignment vertical="center"/>
    </xf>
    <xf numFmtId="0" fontId="3" fillId="0" borderId="0" xfId="1" applyFont="1" applyBorder="1" applyAlignment="1">
      <alignment vertical="center"/>
    </xf>
    <xf numFmtId="0" fontId="3" fillId="0" borderId="16" xfId="1" applyFont="1" applyBorder="1" applyAlignment="1">
      <alignment vertical="center"/>
    </xf>
    <xf numFmtId="0" fontId="3" fillId="0" borderId="29" xfId="1" applyFont="1" applyBorder="1" applyAlignment="1">
      <alignment vertical="center"/>
    </xf>
    <xf numFmtId="0" fontId="3" fillId="0" borderId="12" xfId="1" applyFont="1" applyBorder="1" applyAlignment="1">
      <alignment vertical="center"/>
    </xf>
    <xf numFmtId="0" fontId="3" fillId="0" borderId="30" xfId="1" applyFont="1" applyBorder="1" applyAlignment="1">
      <alignment vertical="center"/>
    </xf>
    <xf numFmtId="0" fontId="0" fillId="3" borderId="25" xfId="1" applyFont="1" applyFill="1" applyBorder="1" applyAlignment="1">
      <alignment horizontal="left" vertical="center"/>
    </xf>
    <xf numFmtId="0" fontId="0" fillId="3" borderId="25" xfId="2" applyFont="1" applyFill="1" applyBorder="1" applyAlignment="1">
      <alignment horizontal="left" vertical="center"/>
    </xf>
    <xf numFmtId="0" fontId="2" fillId="4" borderId="6" xfId="0" applyFont="1" applyFill="1" applyBorder="1" applyAlignment="1">
      <alignment horizontal="center"/>
    </xf>
    <xf numFmtId="0" fontId="7" fillId="5" borderId="26" xfId="0" applyFont="1" applyFill="1" applyBorder="1" applyAlignment="1">
      <alignment horizontal="center" vertical="center"/>
    </xf>
    <xf numFmtId="0" fontId="0" fillId="6" borderId="0" xfId="0" applyFill="1" applyAlignment="1">
      <alignment vertical="center"/>
    </xf>
    <xf numFmtId="0" fontId="0" fillId="6" borderId="0" xfId="2" applyFont="1" applyFill="1" applyBorder="1" applyAlignment="1">
      <alignment vertical="center"/>
    </xf>
    <xf numFmtId="0" fontId="0" fillId="3" borderId="8" xfId="1" applyFont="1" applyFill="1" applyBorder="1" applyAlignment="1">
      <alignment vertical="center"/>
    </xf>
    <xf numFmtId="0" fontId="0" fillId="3" borderId="9" xfId="1" applyFont="1" applyFill="1" applyBorder="1" applyAlignment="1">
      <alignment vertical="center"/>
    </xf>
    <xf numFmtId="0" fontId="0" fillId="3" borderId="6" xfId="1" applyFont="1" applyFill="1" applyBorder="1" applyAlignment="1">
      <alignment vertical="center"/>
    </xf>
    <xf numFmtId="0" fontId="0" fillId="3" borderId="37" xfId="1" applyFont="1" applyFill="1" applyBorder="1" applyAlignment="1">
      <alignment horizontal="left" vertical="center"/>
    </xf>
    <xf numFmtId="0" fontId="0" fillId="3" borderId="37" xfId="2" applyFont="1" applyFill="1" applyBorder="1" applyAlignment="1">
      <alignment horizontal="left" vertical="center"/>
    </xf>
    <xf numFmtId="0" fontId="8" fillId="5" borderId="26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/>
    </xf>
    <xf numFmtId="0" fontId="8" fillId="5" borderId="38" xfId="0" applyFont="1" applyFill="1" applyBorder="1" applyAlignment="1">
      <alignment horizontal="center" vertical="center" wrapText="1"/>
    </xf>
    <xf numFmtId="0" fontId="0" fillId="3" borderId="38" xfId="1" applyFont="1" applyFill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8" xfId="2" applyFont="1" applyBorder="1" applyAlignment="1">
      <alignment horizontal="center" vertical="center"/>
    </xf>
    <xf numFmtId="0" fontId="7" fillId="5" borderId="38" xfId="0" applyFont="1" applyFill="1" applyBorder="1" applyAlignment="1">
      <alignment vertical="center"/>
    </xf>
    <xf numFmtId="0" fontId="7" fillId="5" borderId="25" xfId="0" applyFont="1" applyFill="1" applyBorder="1" applyAlignment="1">
      <alignment vertical="center"/>
    </xf>
    <xf numFmtId="0" fontId="7" fillId="5" borderId="37" xfId="0" applyFont="1" applyFill="1" applyBorder="1" applyAlignment="1">
      <alignment vertical="center"/>
    </xf>
    <xf numFmtId="0" fontId="0" fillId="6" borderId="38" xfId="1" applyFont="1" applyFill="1" applyBorder="1" applyAlignment="1">
      <alignment horizontal="center" vertical="center"/>
    </xf>
    <xf numFmtId="0" fontId="7" fillId="5" borderId="40" xfId="0" applyFont="1" applyFill="1" applyBorder="1" applyAlignment="1">
      <alignment horizontal="center" vertical="center"/>
    </xf>
    <xf numFmtId="0" fontId="0" fillId="3" borderId="41" xfId="1" applyFont="1" applyFill="1" applyBorder="1" applyAlignment="1">
      <alignment vertical="center"/>
    </xf>
    <xf numFmtId="0" fontId="0" fillId="3" borderId="27" xfId="1" applyFont="1" applyFill="1" applyBorder="1" applyAlignment="1">
      <alignment vertical="center"/>
    </xf>
    <xf numFmtId="0" fontId="0" fillId="3" borderId="41" xfId="1" applyFont="1" applyFill="1" applyBorder="1" applyAlignment="1">
      <alignment horizontal="center" vertical="center"/>
    </xf>
    <xf numFmtId="0" fontId="0" fillId="9" borderId="6" xfId="0" applyFill="1" applyBorder="1" applyAlignment="1">
      <alignment horizontal="right" vertical="center"/>
    </xf>
    <xf numFmtId="164" fontId="0" fillId="9" borderId="6" xfId="0" applyNumberFormat="1" applyFill="1" applyBorder="1" applyAlignment="1">
      <alignment horizontal="center" vertical="center"/>
    </xf>
    <xf numFmtId="0" fontId="0" fillId="9" borderId="6" xfId="2" applyFont="1" applyFill="1" applyBorder="1" applyAlignment="1">
      <alignment horizontal="right" vertical="center"/>
    </xf>
    <xf numFmtId="164" fontId="0" fillId="9" borderId="6" xfId="2" applyNumberFormat="1" applyFont="1" applyFill="1" applyBorder="1" applyAlignment="1">
      <alignment horizontal="center" vertical="center"/>
    </xf>
    <xf numFmtId="0" fontId="0" fillId="9" borderId="6" xfId="1" applyFont="1" applyFill="1" applyBorder="1" applyAlignment="1">
      <alignment horizontal="right" vertical="center"/>
    </xf>
    <xf numFmtId="164" fontId="0" fillId="9" borderId="6" xfId="1" applyNumberFormat="1" applyFont="1" applyFill="1" applyBorder="1" applyAlignment="1">
      <alignment horizontal="center" vertical="center"/>
    </xf>
    <xf numFmtId="0" fontId="0" fillId="3" borderId="6" xfId="2" applyFont="1" applyFill="1" applyBorder="1" applyAlignment="1">
      <alignment horizontal="left" vertical="center"/>
    </xf>
    <xf numFmtId="0" fontId="0" fillId="2" borderId="0" xfId="2" applyFont="1" applyFill="1" applyAlignment="1">
      <alignment horizontal="left" vertical="top" wrapText="1"/>
    </xf>
    <xf numFmtId="0" fontId="0" fillId="3" borderId="6" xfId="2" applyFont="1" applyFill="1" applyBorder="1" applyAlignment="1">
      <alignment horizontal="center"/>
    </xf>
    <xf numFmtId="0" fontId="0" fillId="0" borderId="7" xfId="2" applyFont="1" applyBorder="1" applyAlignment="1">
      <alignment horizontal="right" vertical="center"/>
    </xf>
    <xf numFmtId="0" fontId="0" fillId="0" borderId="16" xfId="2" applyFont="1" applyBorder="1" applyAlignment="1">
      <alignment horizontal="right" vertical="center"/>
    </xf>
    <xf numFmtId="0" fontId="0" fillId="0" borderId="17" xfId="0" applyBorder="1"/>
    <xf numFmtId="0" fontId="0" fillId="0" borderId="18" xfId="2" applyFont="1" applyBorder="1" applyAlignment="1">
      <alignment horizontal="right"/>
    </xf>
    <xf numFmtId="0" fontId="2" fillId="4" borderId="6" xfId="2" applyFont="1" applyFill="1" applyBorder="1" applyAlignment="1">
      <alignment horizontal="center"/>
    </xf>
    <xf numFmtId="0" fontId="0" fillId="0" borderId="6" xfId="2" applyFont="1" applyBorder="1" applyAlignment="1">
      <alignment horizontal="center" vertical="center"/>
    </xf>
    <xf numFmtId="0" fontId="0" fillId="3" borderId="6" xfId="0" applyFill="1" applyBorder="1"/>
    <xf numFmtId="0" fontId="0" fillId="0" borderId="6" xfId="2" applyFont="1" applyBorder="1" applyAlignment="1">
      <alignment horizontal="right" vertical="center"/>
    </xf>
    <xf numFmtId="0" fontId="0" fillId="0" borderId="6" xfId="0" applyBorder="1"/>
    <xf numFmtId="0" fontId="4" fillId="0" borderId="6" xfId="2" applyFont="1" applyBorder="1" applyAlignment="1">
      <alignment horizontal="right" vertical="center"/>
    </xf>
    <xf numFmtId="0" fontId="0" fillId="3" borderId="6" xfId="2" applyFont="1" applyFill="1" applyBorder="1" applyAlignment="1">
      <alignment horizontal="left" vertical="top" wrapText="1"/>
    </xf>
    <xf numFmtId="0" fontId="0" fillId="3" borderId="6" xfId="2" quotePrefix="1" applyFont="1" applyFill="1" applyBorder="1" applyAlignment="1">
      <alignment horizontal="center"/>
    </xf>
    <xf numFmtId="0" fontId="0" fillId="3" borderId="6" xfId="2" quotePrefix="1" applyFont="1" applyFill="1" applyBorder="1" applyAlignment="1">
      <alignment horizontal="center" vertical="center"/>
    </xf>
    <xf numFmtId="0" fontId="0" fillId="3" borderId="6" xfId="2" applyFont="1" applyFill="1" applyBorder="1" applyAlignment="1">
      <alignment horizontal="center" vertical="center"/>
    </xf>
    <xf numFmtId="0" fontId="0" fillId="0" borderId="12" xfId="2" applyFont="1" applyBorder="1" applyAlignment="1">
      <alignment horizontal="left" vertical="center"/>
    </xf>
    <xf numFmtId="0" fontId="0" fillId="2" borderId="0" xfId="0" applyFill="1" applyAlignment="1">
      <alignment horizontal="left" vertical="top" wrapText="1"/>
    </xf>
    <xf numFmtId="0" fontId="0" fillId="3" borderId="6" xfId="0" applyFill="1" applyBorder="1" applyAlignment="1">
      <alignment horizontal="center"/>
    </xf>
    <xf numFmtId="0" fontId="0" fillId="0" borderId="7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3" borderId="6" xfId="0" applyFill="1" applyBorder="1" applyAlignment="1">
      <alignment horizontal="left" vertical="center"/>
    </xf>
    <xf numFmtId="0" fontId="0" fillId="0" borderId="0" xfId="0"/>
    <xf numFmtId="0" fontId="0" fillId="0" borderId="0" xfId="0" applyAlignment="1">
      <alignment horizontal="right"/>
    </xf>
    <xf numFmtId="0" fontId="0" fillId="0" borderId="6" xfId="0" applyBorder="1" applyAlignment="1">
      <alignment horizontal="right" vertical="center"/>
    </xf>
    <xf numFmtId="0" fontId="0" fillId="0" borderId="12" xfId="0" applyBorder="1" applyAlignment="1">
      <alignment horizontal="left" vertical="center"/>
    </xf>
    <xf numFmtId="0" fontId="0" fillId="3" borderId="6" xfId="0" applyFill="1" applyBorder="1" applyAlignment="1">
      <alignment horizontal="left" vertical="top" wrapText="1"/>
    </xf>
    <xf numFmtId="0" fontId="3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right" vertical="center"/>
    </xf>
    <xf numFmtId="0" fontId="0" fillId="3" borderId="6" xfId="0" quotePrefix="1" applyFill="1" applyBorder="1" applyAlignment="1">
      <alignment horizontal="center"/>
    </xf>
    <xf numFmtId="0" fontId="0" fillId="3" borderId="27" xfId="1" applyFont="1" applyFill="1" applyBorder="1" applyAlignment="1">
      <alignment horizontal="left" vertical="top" wrapText="1"/>
    </xf>
    <xf numFmtId="0" fontId="0" fillId="3" borderId="17" xfId="1" applyFont="1" applyFill="1" applyBorder="1" applyAlignment="1">
      <alignment horizontal="left" vertical="top" wrapText="1"/>
    </xf>
    <xf numFmtId="0" fontId="0" fillId="3" borderId="18" xfId="1" applyFont="1" applyFill="1" applyBorder="1" applyAlignment="1">
      <alignment horizontal="left" vertical="top" wrapText="1"/>
    </xf>
    <xf numFmtId="0" fontId="0" fillId="3" borderId="28" xfId="1" applyFont="1" applyFill="1" applyBorder="1" applyAlignment="1">
      <alignment horizontal="left" vertical="top" wrapText="1"/>
    </xf>
    <xf numFmtId="0" fontId="0" fillId="3" borderId="0" xfId="1" applyFont="1" applyFill="1" applyBorder="1" applyAlignment="1">
      <alignment horizontal="left" vertical="top" wrapText="1"/>
    </xf>
    <xf numFmtId="0" fontId="0" fillId="3" borderId="16" xfId="1" applyFont="1" applyFill="1" applyBorder="1" applyAlignment="1">
      <alignment horizontal="left" vertical="top" wrapText="1"/>
    </xf>
    <xf numFmtId="0" fontId="4" fillId="0" borderId="8" xfId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0" fillId="3" borderId="6" xfId="1" applyFont="1" applyFill="1" applyBorder="1" applyAlignment="1">
      <alignment horizontal="left" vertical="center"/>
    </xf>
    <xf numFmtId="0" fontId="0" fillId="2" borderId="0" xfId="1" applyFont="1" applyFill="1" applyAlignment="1">
      <alignment horizontal="left" vertical="top" wrapText="1"/>
    </xf>
    <xf numFmtId="0" fontId="0" fillId="3" borderId="6" xfId="1" applyFont="1" applyFill="1" applyBorder="1" applyAlignment="1">
      <alignment horizontal="center"/>
    </xf>
    <xf numFmtId="0" fontId="0" fillId="0" borderId="7" xfId="1" applyFont="1" applyBorder="1" applyAlignment="1">
      <alignment horizontal="right" vertical="center"/>
    </xf>
    <xf numFmtId="0" fontId="0" fillId="0" borderId="16" xfId="1" applyFont="1" applyBorder="1" applyAlignment="1">
      <alignment horizontal="right" vertical="center"/>
    </xf>
    <xf numFmtId="0" fontId="0" fillId="0" borderId="18" xfId="1" applyFont="1" applyBorder="1" applyAlignment="1">
      <alignment horizontal="right"/>
    </xf>
    <xf numFmtId="0" fontId="2" fillId="4" borderId="8" xfId="1" applyFont="1" applyFill="1" applyBorder="1" applyAlignment="1">
      <alignment horizontal="center"/>
    </xf>
    <xf numFmtId="0" fontId="2" fillId="4" borderId="9" xfId="1" applyFont="1" applyFill="1" applyBorder="1" applyAlignment="1">
      <alignment horizontal="center"/>
    </xf>
    <xf numFmtId="0" fontId="2" fillId="4" borderId="10" xfId="1" applyFont="1" applyFill="1" applyBorder="1" applyAlignment="1">
      <alignment horizontal="center"/>
    </xf>
    <xf numFmtId="0" fontId="0" fillId="0" borderId="6" xfId="1" applyFont="1" applyBorder="1" applyAlignment="1">
      <alignment horizontal="center" vertical="center"/>
    </xf>
    <xf numFmtId="0" fontId="0" fillId="3" borderId="8" xfId="1" applyFont="1" applyFill="1" applyBorder="1" applyAlignment="1">
      <alignment horizontal="left" vertical="center"/>
    </xf>
    <xf numFmtId="0" fontId="0" fillId="3" borderId="9" xfId="1" applyFont="1" applyFill="1" applyBorder="1" applyAlignment="1">
      <alignment horizontal="left" vertical="center"/>
    </xf>
    <xf numFmtId="0" fontId="0" fillId="3" borderId="10" xfId="1" applyFont="1" applyFill="1" applyBorder="1" applyAlignment="1">
      <alignment horizontal="left" vertical="center"/>
    </xf>
    <xf numFmtId="0" fontId="0" fillId="0" borderId="6" xfId="1" applyFont="1" applyBorder="1" applyAlignment="1">
      <alignment horizontal="right" vertical="center"/>
    </xf>
    <xf numFmtId="0" fontId="0" fillId="0" borderId="12" xfId="1" applyFont="1" applyBorder="1" applyAlignment="1">
      <alignment horizontal="left" vertical="center"/>
    </xf>
    <xf numFmtId="0" fontId="4" fillId="0" borderId="8" xfId="1" applyFont="1" applyBorder="1" applyAlignment="1">
      <alignment horizontal="right" vertical="center"/>
    </xf>
    <xf numFmtId="0" fontId="4" fillId="0" borderId="9" xfId="1" applyFont="1" applyBorder="1" applyAlignment="1">
      <alignment horizontal="right" vertical="center"/>
    </xf>
    <xf numFmtId="0" fontId="4" fillId="0" borderId="10" xfId="1" applyFont="1" applyBorder="1" applyAlignment="1">
      <alignment horizontal="right" vertical="center"/>
    </xf>
    <xf numFmtId="0" fontId="0" fillId="3" borderId="8" xfId="1" applyFont="1" applyFill="1" applyBorder="1" applyAlignment="1">
      <alignment horizontal="center"/>
    </xf>
    <xf numFmtId="0" fontId="0" fillId="3" borderId="9" xfId="1" applyFont="1" applyFill="1" applyBorder="1" applyAlignment="1">
      <alignment horizontal="center"/>
    </xf>
    <xf numFmtId="0" fontId="0" fillId="3" borderId="10" xfId="1" applyFont="1" applyFill="1" applyBorder="1" applyAlignment="1">
      <alignment horizontal="center"/>
    </xf>
    <xf numFmtId="0" fontId="0" fillId="3" borderId="8" xfId="1" quotePrefix="1" applyFont="1" applyFill="1" applyBorder="1" applyAlignment="1">
      <alignment horizontal="center" vertical="center"/>
    </xf>
    <xf numFmtId="0" fontId="0" fillId="3" borderId="9" xfId="1" applyFont="1" applyFill="1" applyBorder="1" applyAlignment="1">
      <alignment horizontal="center" vertical="center"/>
    </xf>
    <xf numFmtId="0" fontId="0" fillId="3" borderId="10" xfId="1" applyFont="1" applyFill="1" applyBorder="1" applyAlignment="1">
      <alignment horizontal="center" vertical="center"/>
    </xf>
    <xf numFmtId="0" fontId="0" fillId="3" borderId="24" xfId="1" applyFont="1" applyFill="1" applyBorder="1" applyAlignment="1">
      <alignment horizontal="center" vertical="center"/>
    </xf>
    <xf numFmtId="0" fontId="0" fillId="3" borderId="32" xfId="0" applyFill="1" applyBorder="1" applyAlignment="1">
      <alignment horizontal="left" vertical="center"/>
    </xf>
    <xf numFmtId="0" fontId="0" fillId="3" borderId="33" xfId="0" applyFill="1" applyBorder="1" applyAlignment="1">
      <alignment horizontal="left" vertical="center"/>
    </xf>
    <xf numFmtId="0" fontId="0" fillId="3" borderId="8" xfId="0" applyFill="1" applyBorder="1" applyAlignment="1">
      <alignment horizontal="left" vertical="center"/>
    </xf>
    <xf numFmtId="0" fontId="0" fillId="3" borderId="31" xfId="0" applyFill="1" applyBorder="1" applyAlignment="1">
      <alignment horizontal="left" vertical="center"/>
    </xf>
    <xf numFmtId="0" fontId="7" fillId="5" borderId="24" xfId="0" applyFont="1" applyFill="1" applyBorder="1" applyAlignment="1">
      <alignment horizontal="center" vertical="center"/>
    </xf>
    <xf numFmtId="0" fontId="7" fillId="5" borderId="34" xfId="0" applyFont="1" applyFill="1" applyBorder="1" applyAlignment="1">
      <alignment horizontal="center" vertical="center" wrapText="1"/>
    </xf>
    <xf numFmtId="0" fontId="7" fillId="5" borderId="35" xfId="0" applyFont="1" applyFill="1" applyBorder="1" applyAlignment="1">
      <alignment horizontal="center" vertical="center" wrapText="1"/>
    </xf>
    <xf numFmtId="0" fontId="7" fillId="5" borderId="36" xfId="0" applyFont="1" applyFill="1" applyBorder="1" applyAlignment="1">
      <alignment horizontal="center" vertical="center" wrapText="1"/>
    </xf>
    <xf numFmtId="0" fontId="0" fillId="3" borderId="25" xfId="0" applyFill="1" applyBorder="1" applyAlignment="1">
      <alignment horizontal="left" vertical="center"/>
    </xf>
    <xf numFmtId="0" fontId="0" fillId="3" borderId="26" xfId="0" applyFill="1" applyBorder="1" applyAlignment="1">
      <alignment horizontal="left" vertical="center"/>
    </xf>
    <xf numFmtId="0" fontId="0" fillId="3" borderId="25" xfId="0" applyFill="1" applyBorder="1" applyAlignment="1">
      <alignment horizontal="right" vertical="center"/>
    </xf>
    <xf numFmtId="0" fontId="0" fillId="3" borderId="26" xfId="0" applyFill="1" applyBorder="1" applyAlignment="1">
      <alignment horizontal="right" vertical="center"/>
    </xf>
    <xf numFmtId="0" fontId="7" fillId="5" borderId="25" xfId="0" applyFont="1" applyFill="1" applyBorder="1" applyAlignment="1">
      <alignment horizontal="center" vertical="center"/>
    </xf>
    <xf numFmtId="0" fontId="7" fillId="5" borderId="26" xfId="0" applyFont="1" applyFill="1" applyBorder="1" applyAlignment="1">
      <alignment horizontal="center" vertical="center"/>
    </xf>
    <xf numFmtId="0" fontId="0" fillId="3" borderId="32" xfId="1" applyFont="1" applyFill="1" applyBorder="1" applyAlignment="1">
      <alignment horizontal="left" vertical="center"/>
    </xf>
    <xf numFmtId="0" fontId="0" fillId="3" borderId="39" xfId="1" applyFont="1" applyFill="1" applyBorder="1" applyAlignment="1">
      <alignment horizontal="left" vertical="center"/>
    </xf>
    <xf numFmtId="0" fontId="0" fillId="3" borderId="38" xfId="1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</cellXfs>
  <cellStyles count="3">
    <cellStyle name="Normal" xfId="0" builtinId="0" customBuiltin="1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9521</xdr:rowOff>
    </xdr:from>
    <xdr:ext cx="1466853" cy="996952"/>
    <xdr:pic>
      <xdr:nvPicPr>
        <xdr:cNvPr id="2" name="Imagem 1">
          <a:extLst>
            <a:ext uri="{FF2B5EF4-FFF2-40B4-BE49-F238E27FC236}">
              <a16:creationId xmlns:a16="http://schemas.microsoft.com/office/drawing/2014/main" id="{61BEDF4D-6649-D252-DCAD-915CBB28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9521"/>
          <a:ext cx="1466853" cy="996952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1</xdr:col>
      <xdr:colOff>148364</xdr:colOff>
      <xdr:row>26</xdr:row>
      <xdr:rowOff>1</xdr:rowOff>
    </xdr:from>
    <xdr:to>
      <xdr:col>3</xdr:col>
      <xdr:colOff>407428</xdr:colOff>
      <xdr:row>31</xdr:row>
      <xdr:rowOff>206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6A487FE8-B7D1-AF61-87F9-31F96D90BF1E}"/>
            </a:ext>
            <a:ext uri="{147F2762-F138-4A5C-976F-8EAC2B608ADB}">
              <a16:predDERef xmlns:a16="http://schemas.microsoft.com/office/drawing/2014/main" pred="{61BEDF4D-6649-D252-DCAD-915CBB28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2877" t="17131" r="6494" b="9495"/>
        <a:stretch/>
      </xdr:blipFill>
      <xdr:spPr>
        <a:xfrm>
          <a:off x="320878" y="4973556"/>
          <a:ext cx="1565770" cy="954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28575</xdr:rowOff>
    </xdr:from>
    <xdr:ext cx="1469267" cy="999832"/>
    <xdr:pic>
      <xdr:nvPicPr>
        <xdr:cNvPr id="2" name="Imagem 2">
          <a:extLst>
            <a:ext uri="{FF2B5EF4-FFF2-40B4-BE49-F238E27FC236}">
              <a16:creationId xmlns:a16="http://schemas.microsoft.com/office/drawing/2014/main" id="{20540211-79B9-4677-B527-D9DDAF380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28575"/>
          <a:ext cx="1469267" cy="999832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1</xdr:col>
      <xdr:colOff>218497</xdr:colOff>
      <xdr:row>27</xdr:row>
      <xdr:rowOff>9636</xdr:rowOff>
    </xdr:from>
    <xdr:to>
      <xdr:col>3</xdr:col>
      <xdr:colOff>406400</xdr:colOff>
      <xdr:row>32</xdr:row>
      <xdr:rowOff>6558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8C50157-ED8E-C2CF-2E3B-64179BD48058}"/>
            </a:ext>
            <a:ext uri="{147F2762-F138-4A5C-976F-8EAC2B608ADB}">
              <a16:predDERef xmlns:a16="http://schemas.microsoft.com/office/drawing/2014/main" pred="{20540211-79B9-4677-B527-D9DDAF380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3597" y="5165836"/>
          <a:ext cx="1432503" cy="9494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0</xdr:row>
      <xdr:rowOff>28571</xdr:rowOff>
    </xdr:from>
    <xdr:ext cx="1466853" cy="996952"/>
    <xdr:pic>
      <xdr:nvPicPr>
        <xdr:cNvPr id="2" name="Imagem 1">
          <a:extLst>
            <a:ext uri="{FF2B5EF4-FFF2-40B4-BE49-F238E27FC236}">
              <a16:creationId xmlns:a16="http://schemas.microsoft.com/office/drawing/2014/main" id="{5953478C-4A3F-E0AD-8856-F0809740A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28571"/>
          <a:ext cx="1466853" cy="996952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2</xdr:col>
      <xdr:colOff>82405</xdr:colOff>
      <xdr:row>23</xdr:row>
      <xdr:rowOff>177440</xdr:rowOff>
    </xdr:from>
    <xdr:to>
      <xdr:col>3</xdr:col>
      <xdr:colOff>205926</xdr:colOff>
      <xdr:row>28</xdr:row>
      <xdr:rowOff>178248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1431A0E-4FC8-A0C8-C1E7-C122DDBB7876}"/>
            </a:ext>
            <a:ext uri="{147F2762-F138-4A5C-976F-8EAC2B608ADB}">
              <a16:predDERef xmlns:a16="http://schemas.microsoft.com/office/drawing/2014/main" pred="{5953478C-4A3F-E0AD-8856-F0809740A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22573" t="16741" r="24619" b="12287"/>
        <a:stretch/>
      </xdr:blipFill>
      <xdr:spPr>
        <a:xfrm>
          <a:off x="628505" y="4571640"/>
          <a:ext cx="1056971" cy="9533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43"/>
  <sheetViews>
    <sheetView tabSelected="1" topLeftCell="A5" zoomScale="70" zoomScaleNormal="70" workbookViewId="0">
      <selection activeCell="G25" sqref="G25:H25"/>
    </sheetView>
  </sheetViews>
  <sheetFormatPr defaultColWidth="9.1796875" defaultRowHeight="14.5" x14ac:dyDescent="0.35"/>
  <cols>
    <col min="1" max="1" width="2.453125" style="29" customWidth="1"/>
    <col min="2" max="2" width="5.26953125" style="29" customWidth="1"/>
    <col min="3" max="3" width="13.1796875" style="29" customWidth="1"/>
    <col min="4" max="4" width="9" style="29" customWidth="1"/>
    <col min="5" max="5" width="11.453125" style="29" customWidth="1"/>
    <col min="6" max="6" width="8.7265625" style="29" customWidth="1"/>
    <col min="7" max="7" width="8.90625" style="29" bestFit="1" customWidth="1"/>
    <col min="8" max="8" width="6.54296875" style="29" customWidth="1"/>
    <col min="9" max="9" width="7.08984375" style="29" customWidth="1"/>
    <col min="10" max="10" width="9.1796875" style="29" bestFit="1" customWidth="1"/>
    <col min="11" max="11" width="7.90625" style="29" customWidth="1"/>
    <col min="12" max="12" width="8.453125" style="29" customWidth="1"/>
    <col min="13" max="13" width="11.26953125" style="29" customWidth="1"/>
    <col min="14" max="14" width="2.26953125" style="29" customWidth="1"/>
    <col min="15" max="15" width="9.1796875" style="29" customWidth="1"/>
    <col min="16" max="16384" width="9.1796875" style="29"/>
  </cols>
  <sheetData>
    <row r="1" spans="1:19" ht="15" thickBot="1" x14ac:dyDescent="0.4"/>
    <row r="2" spans="1:19" ht="15" customHeight="1" x14ac:dyDescent="0.35">
      <c r="A2" s="30"/>
      <c r="B2" s="31"/>
      <c r="C2" s="31"/>
      <c r="D2" s="31"/>
      <c r="E2" s="31"/>
      <c r="F2" s="31"/>
      <c r="G2" s="31"/>
      <c r="H2" s="31"/>
      <c r="I2" s="31"/>
      <c r="J2" s="31"/>
      <c r="K2" s="32"/>
      <c r="L2" s="32"/>
      <c r="M2" s="32"/>
      <c r="N2" s="33"/>
    </row>
    <row r="3" spans="1:19" ht="15" customHeight="1" x14ac:dyDescent="0.35">
      <c r="A3" s="34"/>
      <c r="H3" s="150" t="s">
        <v>0</v>
      </c>
      <c r="I3" s="150"/>
      <c r="J3" s="150"/>
      <c r="K3" s="150"/>
      <c r="L3" s="150"/>
      <c r="M3" s="150"/>
      <c r="N3" s="35"/>
    </row>
    <row r="4" spans="1:19" x14ac:dyDescent="0.35">
      <c r="A4" s="34"/>
      <c r="H4" s="150"/>
      <c r="I4" s="150"/>
      <c r="J4" s="150"/>
      <c r="K4" s="150"/>
      <c r="L4" s="150"/>
      <c r="M4" s="150"/>
      <c r="N4" s="35"/>
    </row>
    <row r="5" spans="1:19" x14ac:dyDescent="0.35">
      <c r="A5" s="34"/>
      <c r="N5" s="35"/>
      <c r="P5" s="36"/>
      <c r="Q5" s="36"/>
      <c r="R5" s="36"/>
      <c r="S5" s="36"/>
    </row>
    <row r="6" spans="1:19" x14ac:dyDescent="0.35">
      <c r="A6" s="34"/>
      <c r="C6" s="37" t="s">
        <v>1</v>
      </c>
      <c r="D6" s="151" t="s">
        <v>151</v>
      </c>
      <c r="E6" s="151"/>
      <c r="F6" s="152" t="s">
        <v>2</v>
      </c>
      <c r="G6" s="152"/>
      <c r="H6" s="151" t="s">
        <v>3</v>
      </c>
      <c r="I6" s="151"/>
      <c r="J6" s="151"/>
      <c r="K6" s="151"/>
      <c r="L6" s="151"/>
      <c r="M6" s="151"/>
      <c r="N6" s="35"/>
    </row>
    <row r="7" spans="1:19" x14ac:dyDescent="0.35">
      <c r="A7" s="34"/>
      <c r="B7" s="153" t="s">
        <v>4</v>
      </c>
      <c r="C7" s="153"/>
      <c r="D7" s="149" t="s">
        <v>173</v>
      </c>
      <c r="E7" s="149"/>
      <c r="F7" s="149"/>
      <c r="G7" s="149"/>
      <c r="H7" s="149"/>
      <c r="I7" s="149"/>
      <c r="J7" s="149"/>
      <c r="K7" s="149"/>
      <c r="L7" s="149"/>
      <c r="M7" s="149"/>
      <c r="N7" s="35"/>
    </row>
    <row r="8" spans="1:19" x14ac:dyDescent="0.35">
      <c r="A8" s="34"/>
      <c r="D8" s="154"/>
      <c r="E8" s="154"/>
      <c r="F8" s="154"/>
      <c r="G8" s="154"/>
      <c r="H8" s="154"/>
      <c r="I8" s="155" t="s">
        <v>5</v>
      </c>
      <c r="J8" s="155"/>
      <c r="K8" s="155"/>
      <c r="L8" s="151">
        <v>2</v>
      </c>
      <c r="M8" s="151"/>
      <c r="N8" s="35"/>
    </row>
    <row r="9" spans="1:19" x14ac:dyDescent="0.35">
      <c r="A9" s="34"/>
      <c r="N9" s="35"/>
    </row>
    <row r="10" spans="1:19" x14ac:dyDescent="0.35">
      <c r="A10" s="34"/>
      <c r="B10" s="156" t="s">
        <v>6</v>
      </c>
      <c r="C10" s="156"/>
      <c r="D10" s="156"/>
      <c r="E10" s="156"/>
      <c r="F10" s="38" t="s">
        <v>7</v>
      </c>
      <c r="G10" s="38" t="s">
        <v>8</v>
      </c>
      <c r="H10" s="38" t="s">
        <v>9</v>
      </c>
      <c r="I10" s="38" t="s">
        <v>10</v>
      </c>
      <c r="J10" s="38" t="s">
        <v>11</v>
      </c>
      <c r="K10" s="38" t="s">
        <v>12</v>
      </c>
      <c r="L10" s="38" t="s">
        <v>13</v>
      </c>
      <c r="M10" s="38" t="s">
        <v>14</v>
      </c>
      <c r="N10" s="35"/>
    </row>
    <row r="11" spans="1:19" x14ac:dyDescent="0.35">
      <c r="A11" s="34"/>
      <c r="B11" s="149" t="s">
        <v>126</v>
      </c>
      <c r="C11" s="149"/>
      <c r="D11" s="149"/>
      <c r="E11" s="149"/>
      <c r="F11" s="39" t="s">
        <v>123</v>
      </c>
      <c r="G11" s="39">
        <v>0.1</v>
      </c>
      <c r="H11" s="39">
        <v>1</v>
      </c>
      <c r="I11" s="40">
        <f t="shared" ref="I11:I21" si="0">IF(G11="","",G11*H11)</f>
        <v>0.1</v>
      </c>
      <c r="J11" s="41">
        <f t="shared" ref="J11:J21" si="1">IF(G11="","",$G11/$D$24)</f>
        <v>0.10989010989010989</v>
      </c>
      <c r="K11" s="42">
        <v>1.0900000000000001</v>
      </c>
      <c r="L11" s="43">
        <f t="shared" ref="L11:L17" si="2">IF(K11="","",K11*I11)</f>
        <v>0.10900000000000001</v>
      </c>
      <c r="M11" s="41">
        <f t="shared" ref="M11:M21" si="3">IF(L11="","",L11/$L$23)</f>
        <v>0.11062620521668529</v>
      </c>
      <c r="N11" s="35"/>
    </row>
    <row r="12" spans="1:19" x14ac:dyDescent="0.35">
      <c r="A12" s="34"/>
      <c r="B12" s="149" t="s">
        <v>148</v>
      </c>
      <c r="C12" s="149"/>
      <c r="D12" s="149"/>
      <c r="E12" s="149"/>
      <c r="F12" s="39" t="s">
        <v>123</v>
      </c>
      <c r="G12" s="39">
        <v>0.1</v>
      </c>
      <c r="H12" s="39">
        <v>1</v>
      </c>
      <c r="I12" s="40">
        <f t="shared" si="0"/>
        <v>0.1</v>
      </c>
      <c r="J12" s="41">
        <f t="shared" si="1"/>
        <v>0.10989010989010989</v>
      </c>
      <c r="K12" s="42">
        <v>1.49</v>
      </c>
      <c r="L12" s="43">
        <f t="shared" si="2"/>
        <v>0.14899999999999999</v>
      </c>
      <c r="M12" s="41">
        <f t="shared" si="3"/>
        <v>0.15122297777326701</v>
      </c>
      <c r="N12" s="35"/>
    </row>
    <row r="13" spans="1:19" x14ac:dyDescent="0.35">
      <c r="A13" s="34"/>
      <c r="B13" s="149" t="s">
        <v>15</v>
      </c>
      <c r="C13" s="149"/>
      <c r="D13" s="149"/>
      <c r="E13" s="149"/>
      <c r="F13" s="39" t="s">
        <v>123</v>
      </c>
      <c r="G13" s="39">
        <v>7.0000000000000007E-2</v>
      </c>
      <c r="H13" s="39">
        <v>1</v>
      </c>
      <c r="I13" s="40">
        <f t="shared" si="0"/>
        <v>7.0000000000000007E-2</v>
      </c>
      <c r="J13" s="41">
        <f t="shared" si="1"/>
        <v>7.6923076923076927E-2</v>
      </c>
      <c r="K13" s="42">
        <v>1.49</v>
      </c>
      <c r="L13" s="43">
        <f t="shared" si="2"/>
        <v>0.1043</v>
      </c>
      <c r="M13" s="41">
        <f t="shared" si="3"/>
        <v>0.10585608444128693</v>
      </c>
      <c r="N13" s="35"/>
    </row>
    <row r="14" spans="1:19" x14ac:dyDescent="0.35">
      <c r="A14" s="34"/>
      <c r="B14" s="149" t="s">
        <v>158</v>
      </c>
      <c r="C14" s="149"/>
      <c r="D14" s="149"/>
      <c r="E14" s="149"/>
      <c r="F14" s="39" t="s">
        <v>147</v>
      </c>
      <c r="G14" s="39">
        <v>0.1</v>
      </c>
      <c r="H14" s="39">
        <v>1</v>
      </c>
      <c r="I14" s="40">
        <f t="shared" si="0"/>
        <v>0.1</v>
      </c>
      <c r="J14" s="41">
        <f t="shared" si="1"/>
        <v>0.10989010989010989</v>
      </c>
      <c r="K14" s="42">
        <v>1.19</v>
      </c>
      <c r="L14" s="43">
        <f t="shared" si="2"/>
        <v>0.11899999999999999</v>
      </c>
      <c r="M14" s="41">
        <f t="shared" si="3"/>
        <v>0.12077539835583072</v>
      </c>
      <c r="N14" s="35"/>
    </row>
    <row r="15" spans="1:19" x14ac:dyDescent="0.35">
      <c r="A15" s="34"/>
      <c r="B15" s="149" t="s">
        <v>149</v>
      </c>
      <c r="C15" s="149"/>
      <c r="D15" s="149"/>
      <c r="E15" s="149"/>
      <c r="F15" s="39" t="s">
        <v>147</v>
      </c>
      <c r="G15" s="39">
        <v>0.1</v>
      </c>
      <c r="H15" s="39">
        <v>1</v>
      </c>
      <c r="I15" s="40">
        <f t="shared" si="0"/>
        <v>0.1</v>
      </c>
      <c r="J15" s="41">
        <f t="shared" si="1"/>
        <v>0.10989010989010989</v>
      </c>
      <c r="K15" s="42">
        <v>1.2</v>
      </c>
      <c r="L15" s="43">
        <f t="shared" si="2"/>
        <v>0.12</v>
      </c>
      <c r="M15" s="41">
        <f t="shared" si="3"/>
        <v>0.12179031766974525</v>
      </c>
      <c r="N15" s="35"/>
    </row>
    <row r="16" spans="1:19" x14ac:dyDescent="0.35">
      <c r="A16" s="34"/>
      <c r="B16" s="44" t="s">
        <v>150</v>
      </c>
      <c r="C16" s="45"/>
      <c r="D16" s="45"/>
      <c r="E16" s="46"/>
      <c r="F16" s="39" t="s">
        <v>147</v>
      </c>
      <c r="G16" s="39">
        <v>0.04</v>
      </c>
      <c r="H16" s="39">
        <v>1</v>
      </c>
      <c r="I16" s="40">
        <f t="shared" si="0"/>
        <v>0.04</v>
      </c>
      <c r="J16" s="41">
        <f t="shared" si="1"/>
        <v>4.3956043956043953E-2</v>
      </c>
      <c r="K16" s="42">
        <v>7</v>
      </c>
      <c r="L16" s="43">
        <f t="shared" si="2"/>
        <v>0.28000000000000003</v>
      </c>
      <c r="M16" s="41">
        <f t="shared" si="3"/>
        <v>0.28417740789607232</v>
      </c>
      <c r="N16" s="35"/>
    </row>
    <row r="17" spans="1:19" x14ac:dyDescent="0.35">
      <c r="A17" s="34"/>
      <c r="B17" s="149" t="s">
        <v>133</v>
      </c>
      <c r="C17" s="149"/>
      <c r="D17" s="149"/>
      <c r="E17" s="149"/>
      <c r="F17" s="39" t="s">
        <v>147</v>
      </c>
      <c r="G17" s="39">
        <v>0.4</v>
      </c>
      <c r="H17" s="39">
        <v>1</v>
      </c>
      <c r="I17" s="40">
        <f t="shared" si="0"/>
        <v>0.4</v>
      </c>
      <c r="J17" s="41">
        <f t="shared" si="1"/>
        <v>0.43956043956043955</v>
      </c>
      <c r="K17" s="42">
        <v>0.26</v>
      </c>
      <c r="L17" s="43">
        <f t="shared" si="2"/>
        <v>0.10400000000000001</v>
      </c>
      <c r="M17" s="41">
        <f t="shared" si="3"/>
        <v>0.10555160864711256</v>
      </c>
      <c r="N17" s="35"/>
    </row>
    <row r="18" spans="1:19" x14ac:dyDescent="0.35">
      <c r="A18" s="34"/>
      <c r="B18" s="149" t="s">
        <v>17</v>
      </c>
      <c r="C18" s="149"/>
      <c r="D18" s="149"/>
      <c r="E18" s="149"/>
      <c r="F18" s="39" t="s">
        <v>146</v>
      </c>
      <c r="G18" s="39"/>
      <c r="H18" s="39"/>
      <c r="I18" s="40" t="str">
        <f t="shared" si="0"/>
        <v/>
      </c>
      <c r="J18" s="41" t="str">
        <f t="shared" si="1"/>
        <v/>
      </c>
      <c r="K18" s="42"/>
      <c r="L18" s="43"/>
      <c r="M18" s="41" t="str">
        <f t="shared" si="3"/>
        <v/>
      </c>
      <c r="N18" s="35"/>
    </row>
    <row r="19" spans="1:19" x14ac:dyDescent="0.35">
      <c r="A19" s="34"/>
      <c r="B19" s="149"/>
      <c r="C19" s="149"/>
      <c r="D19" s="149"/>
      <c r="E19" s="149"/>
      <c r="F19" s="39"/>
      <c r="G19" s="39"/>
      <c r="H19" s="39"/>
      <c r="I19" s="40" t="str">
        <f t="shared" si="0"/>
        <v/>
      </c>
      <c r="J19" s="41" t="str">
        <f t="shared" si="1"/>
        <v/>
      </c>
      <c r="K19" s="42"/>
      <c r="L19" s="43" t="str">
        <f t="shared" ref="L19:L21" si="4">IF(K19="","",K19*I19)</f>
        <v/>
      </c>
      <c r="M19" s="41" t="str">
        <f t="shared" si="3"/>
        <v/>
      </c>
      <c r="N19" s="35"/>
    </row>
    <row r="20" spans="1:19" x14ac:dyDescent="0.35">
      <c r="A20" s="34"/>
      <c r="B20" s="149"/>
      <c r="C20" s="149"/>
      <c r="D20" s="149"/>
      <c r="E20" s="149"/>
      <c r="F20" s="39"/>
      <c r="G20" s="39"/>
      <c r="H20" s="39"/>
      <c r="I20" s="40" t="str">
        <f t="shared" si="0"/>
        <v/>
      </c>
      <c r="J20" s="41" t="str">
        <f t="shared" si="1"/>
        <v/>
      </c>
      <c r="K20" s="42"/>
      <c r="L20" s="43" t="str">
        <f t="shared" si="4"/>
        <v/>
      </c>
      <c r="M20" s="41" t="str">
        <f t="shared" si="3"/>
        <v/>
      </c>
      <c r="N20" s="35"/>
    </row>
    <row r="21" spans="1:19" x14ac:dyDescent="0.35">
      <c r="A21" s="34"/>
      <c r="B21" s="149"/>
      <c r="C21" s="149"/>
      <c r="D21" s="149"/>
      <c r="E21" s="149"/>
      <c r="F21" s="39"/>
      <c r="G21" s="39"/>
      <c r="H21" s="39"/>
      <c r="I21" s="40" t="str">
        <f t="shared" si="0"/>
        <v/>
      </c>
      <c r="J21" s="41" t="str">
        <f t="shared" si="1"/>
        <v/>
      </c>
      <c r="K21" s="42"/>
      <c r="L21" s="43" t="str">
        <f t="shared" si="4"/>
        <v/>
      </c>
      <c r="M21" s="41" t="str">
        <f t="shared" si="3"/>
        <v/>
      </c>
      <c r="N21" s="35"/>
    </row>
    <row r="22" spans="1:19" x14ac:dyDescent="0.35">
      <c r="A22" s="34"/>
      <c r="B22" s="158"/>
      <c r="C22" s="158"/>
      <c r="D22" s="158"/>
      <c r="E22" s="158"/>
      <c r="F22" s="39"/>
      <c r="G22" s="39"/>
      <c r="H22" s="39"/>
      <c r="I22" s="40"/>
      <c r="J22" s="41"/>
      <c r="K22" s="42"/>
      <c r="L22" s="43"/>
      <c r="M22" s="41"/>
      <c r="N22" s="35"/>
    </row>
    <row r="23" spans="1:19" customFormat="1" x14ac:dyDescent="0.35">
      <c r="A23" s="34"/>
      <c r="B23" s="29"/>
      <c r="C23" s="29"/>
      <c r="D23" s="29"/>
      <c r="E23" s="29"/>
      <c r="F23" s="29"/>
      <c r="G23" s="29"/>
      <c r="H23" s="29"/>
      <c r="I23" s="29"/>
      <c r="J23" s="157" t="s">
        <v>18</v>
      </c>
      <c r="K23" s="157"/>
      <c r="L23" s="102">
        <f>IF(L11="","",SUM(L11:L22))</f>
        <v>0.98529999999999995</v>
      </c>
      <c r="M23" s="47"/>
      <c r="N23" s="35"/>
      <c r="O23" s="29"/>
      <c r="P23" s="29"/>
      <c r="Q23" s="29"/>
      <c r="R23" s="29"/>
      <c r="S23" s="29"/>
    </row>
    <row r="24" spans="1:19" customFormat="1" x14ac:dyDescent="0.35">
      <c r="A24" s="34"/>
      <c r="B24" s="159" t="s">
        <v>19</v>
      </c>
      <c r="C24" s="159"/>
      <c r="D24" s="40">
        <f>IF(G12="","",SUM(G11:G22))</f>
        <v>0.91</v>
      </c>
      <c r="E24" s="48" t="s">
        <v>20</v>
      </c>
      <c r="F24" s="39">
        <v>0.75</v>
      </c>
      <c r="G24" s="48" t="s">
        <v>21</v>
      </c>
      <c r="H24" s="40">
        <f>IF(F25="","",F25/L8)</f>
        <v>0.34125</v>
      </c>
      <c r="I24" s="48" t="s">
        <v>22</v>
      </c>
      <c r="J24" s="43">
        <f>IF(H25="","",((H25*84)/16)+J25*23%)</f>
        <v>2.9263409999999999</v>
      </c>
      <c r="K24" s="159" t="s">
        <v>23</v>
      </c>
      <c r="L24" s="159"/>
      <c r="M24" s="43">
        <f>IF(J25="","",J25-H25)</f>
        <v>0.98529999999999984</v>
      </c>
      <c r="N24" s="35"/>
      <c r="O24" s="29"/>
      <c r="P24" s="29"/>
      <c r="Q24" s="29"/>
      <c r="R24" s="29"/>
      <c r="S24" s="29"/>
    </row>
    <row r="25" spans="1:19" customFormat="1" x14ac:dyDescent="0.35">
      <c r="A25" s="34"/>
      <c r="B25" s="159" t="s">
        <v>24</v>
      </c>
      <c r="C25" s="159"/>
      <c r="D25" s="43">
        <f>IF(L23="","",(L23*1)/D24)</f>
        <v>1.0827472527472526</v>
      </c>
      <c r="E25" s="48" t="s">
        <v>25</v>
      </c>
      <c r="F25" s="49">
        <f>IF(D24="","",D24*F24)</f>
        <v>0.6825</v>
      </c>
      <c r="G25" s="145" t="s">
        <v>26</v>
      </c>
      <c r="H25" s="146">
        <f>IF(H24="","",L23/L8)</f>
        <v>0.49264999999999998</v>
      </c>
      <c r="I25" s="48" t="s">
        <v>27</v>
      </c>
      <c r="J25" s="50">
        <f>IF(H25="","",(H25*75)/25)</f>
        <v>1.4779499999999999</v>
      </c>
      <c r="K25" s="159" t="s">
        <v>28</v>
      </c>
      <c r="L25" s="159"/>
      <c r="M25" s="51">
        <f>IF(M24="","",M24/J25)</f>
        <v>0.66666666666666663</v>
      </c>
      <c r="N25" s="35"/>
      <c r="O25" s="29"/>
      <c r="P25" s="29"/>
      <c r="Q25" s="29"/>
      <c r="R25" s="29"/>
      <c r="S25" s="29"/>
    </row>
    <row r="26" spans="1:19" customFormat="1" x14ac:dyDescent="0.35">
      <c r="A26" s="34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35"/>
      <c r="O26" s="29"/>
      <c r="P26" s="29"/>
      <c r="Q26" s="29"/>
      <c r="R26" s="29"/>
      <c r="S26" s="29"/>
    </row>
    <row r="27" spans="1:19" customFormat="1" x14ac:dyDescent="0.35">
      <c r="A27" s="34"/>
      <c r="B27" s="160"/>
      <c r="C27" s="160"/>
      <c r="D27" s="160"/>
      <c r="E27" s="52"/>
      <c r="F27" s="161" t="s">
        <v>30</v>
      </c>
      <c r="G27" s="161"/>
      <c r="H27" s="161"/>
      <c r="I27" s="151" t="s">
        <v>37</v>
      </c>
      <c r="J27" s="151"/>
      <c r="K27" s="151"/>
      <c r="L27" s="151"/>
      <c r="M27" s="151"/>
      <c r="N27" s="35"/>
      <c r="O27" s="29"/>
      <c r="P27" s="29"/>
      <c r="Q27" s="29"/>
      <c r="R27" s="29"/>
      <c r="S27" s="29"/>
    </row>
    <row r="28" spans="1:19" customFormat="1" x14ac:dyDescent="0.35">
      <c r="A28" s="34"/>
      <c r="B28" s="160"/>
      <c r="C28" s="160"/>
      <c r="D28" s="160"/>
      <c r="E28" s="52"/>
      <c r="F28" s="161" t="s">
        <v>32</v>
      </c>
      <c r="G28" s="161"/>
      <c r="H28" s="161"/>
      <c r="I28" s="151" t="s">
        <v>38</v>
      </c>
      <c r="J28" s="151"/>
      <c r="K28" s="151"/>
      <c r="L28" s="151"/>
      <c r="M28" s="151"/>
      <c r="N28" s="35"/>
      <c r="O28" s="29"/>
      <c r="P28" s="29"/>
      <c r="Q28" s="29"/>
      <c r="R28" s="29"/>
      <c r="S28" s="29"/>
    </row>
    <row r="29" spans="1:19" customFormat="1" x14ac:dyDescent="0.35">
      <c r="A29" s="34"/>
      <c r="B29" s="160"/>
      <c r="C29" s="160"/>
      <c r="D29" s="160"/>
      <c r="E29" s="52"/>
      <c r="F29" s="161" t="s">
        <v>33</v>
      </c>
      <c r="G29" s="161"/>
      <c r="H29" s="161"/>
      <c r="I29" s="151" t="s">
        <v>170</v>
      </c>
      <c r="J29" s="151"/>
      <c r="K29" s="151"/>
      <c r="L29" s="151"/>
      <c r="M29" s="151"/>
      <c r="N29" s="35"/>
      <c r="O29" s="29"/>
      <c r="P29" s="29"/>
      <c r="Q29" s="29"/>
      <c r="R29" s="29"/>
      <c r="S29" s="29"/>
    </row>
    <row r="30" spans="1:19" customFormat="1" x14ac:dyDescent="0.35">
      <c r="A30" s="34"/>
      <c r="B30" s="160"/>
      <c r="C30" s="160"/>
      <c r="D30" s="160"/>
      <c r="E30" s="52"/>
      <c r="F30" s="161" t="s">
        <v>34</v>
      </c>
      <c r="G30" s="161"/>
      <c r="H30" s="161"/>
      <c r="I30" s="163" t="s">
        <v>171</v>
      </c>
      <c r="J30" s="151"/>
      <c r="K30" s="151"/>
      <c r="L30" s="151"/>
      <c r="M30" s="151"/>
      <c r="N30" s="35"/>
      <c r="O30" s="29"/>
      <c r="P30" s="29"/>
      <c r="Q30" s="29"/>
      <c r="R30" s="29"/>
      <c r="S30" s="29"/>
    </row>
    <row r="31" spans="1:19" customFormat="1" x14ac:dyDescent="0.35">
      <c r="A31" s="34"/>
      <c r="B31" s="160"/>
      <c r="C31" s="160"/>
      <c r="D31" s="160"/>
      <c r="E31" s="52"/>
      <c r="F31" s="161" t="s">
        <v>35</v>
      </c>
      <c r="G31" s="161"/>
      <c r="H31" s="161"/>
      <c r="I31" s="164" t="s">
        <v>172</v>
      </c>
      <c r="J31" s="165"/>
      <c r="K31" s="165"/>
      <c r="L31" s="165"/>
      <c r="M31" s="165"/>
      <c r="N31" s="35"/>
      <c r="O31" s="29"/>
      <c r="P31" s="29"/>
      <c r="Q31" s="29"/>
      <c r="R31" s="29"/>
      <c r="S31" s="29"/>
    </row>
    <row r="32" spans="1:19" customFormat="1" x14ac:dyDescent="0.35">
      <c r="A32" s="34"/>
      <c r="B32" s="53"/>
      <c r="C32" s="53"/>
      <c r="D32" s="53"/>
      <c r="E32" s="29"/>
      <c r="F32" s="29"/>
      <c r="G32" s="29"/>
      <c r="H32" s="29"/>
      <c r="I32" s="47"/>
      <c r="J32" s="47"/>
      <c r="K32" s="47"/>
      <c r="L32" s="47"/>
      <c r="M32" s="47"/>
      <c r="N32" s="35"/>
      <c r="O32" s="29"/>
      <c r="P32" s="29"/>
      <c r="Q32" s="29"/>
      <c r="R32" s="29"/>
      <c r="S32" s="29"/>
    </row>
    <row r="33" spans="1:19" customFormat="1" x14ac:dyDescent="0.35">
      <c r="A33" s="34"/>
      <c r="B33" s="166" t="s">
        <v>36</v>
      </c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35"/>
      <c r="O33" s="29"/>
      <c r="P33" s="29"/>
      <c r="Q33" s="29"/>
      <c r="R33" s="29"/>
      <c r="S33" s="29"/>
    </row>
    <row r="34" spans="1:19" customFormat="1" x14ac:dyDescent="0.35">
      <c r="A34" s="34"/>
      <c r="B34" s="162" t="s">
        <v>179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35"/>
      <c r="O34" s="29"/>
      <c r="P34" s="29"/>
      <c r="Q34" s="29"/>
      <c r="R34" s="29"/>
      <c r="S34" s="29"/>
    </row>
    <row r="35" spans="1:19" customFormat="1" x14ac:dyDescent="0.35">
      <c r="A35" s="34"/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35"/>
      <c r="O35" s="29"/>
      <c r="P35" s="29"/>
      <c r="Q35" s="29"/>
      <c r="R35" s="29"/>
      <c r="S35" s="29"/>
    </row>
    <row r="36" spans="1:19" customFormat="1" x14ac:dyDescent="0.35">
      <c r="A36" s="34"/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35"/>
      <c r="O36" s="29"/>
      <c r="P36" s="29"/>
      <c r="Q36" s="29"/>
      <c r="R36" s="29"/>
      <c r="S36" s="29"/>
    </row>
    <row r="37" spans="1:19" customFormat="1" x14ac:dyDescent="0.35">
      <c r="A37" s="34"/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35"/>
      <c r="O37" s="29"/>
      <c r="P37" s="29"/>
      <c r="Q37" s="29"/>
      <c r="R37" s="29"/>
      <c r="S37" s="29"/>
    </row>
    <row r="38" spans="1:19" customFormat="1" x14ac:dyDescent="0.35">
      <c r="A38" s="34"/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35"/>
      <c r="O38" s="29"/>
      <c r="P38" s="29"/>
      <c r="Q38" s="29"/>
      <c r="R38" s="29"/>
      <c r="S38" s="29"/>
    </row>
    <row r="39" spans="1:19" customFormat="1" x14ac:dyDescent="0.35">
      <c r="A39" s="34"/>
      <c r="B39" s="162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35"/>
      <c r="O39" s="29"/>
      <c r="P39" s="29"/>
      <c r="Q39" s="29"/>
      <c r="R39" s="29"/>
      <c r="S39" s="29"/>
    </row>
    <row r="40" spans="1:19" customFormat="1" x14ac:dyDescent="0.35">
      <c r="A40" s="34"/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35"/>
      <c r="O40" s="29"/>
      <c r="P40" s="29"/>
      <c r="Q40" s="29"/>
      <c r="R40" s="29"/>
      <c r="S40" s="29"/>
    </row>
    <row r="41" spans="1:19" customFormat="1" x14ac:dyDescent="0.35">
      <c r="A41" s="34"/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35"/>
      <c r="O41" s="29"/>
      <c r="P41" s="29"/>
      <c r="Q41" s="29"/>
      <c r="R41" s="29"/>
      <c r="S41" s="29"/>
    </row>
    <row r="42" spans="1:19" customFormat="1" ht="15" customHeight="1" x14ac:dyDescent="0.35">
      <c r="A42" s="34"/>
      <c r="B42" s="162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35"/>
      <c r="O42" s="29"/>
      <c r="P42" s="29"/>
      <c r="Q42" s="29"/>
      <c r="R42" s="29"/>
      <c r="S42" s="29"/>
    </row>
    <row r="43" spans="1:19" customFormat="1" ht="15" thickBot="1" x14ac:dyDescent="0.4">
      <c r="A43" s="54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6"/>
      <c r="O43" s="29"/>
      <c r="P43" s="29"/>
      <c r="Q43" s="29"/>
      <c r="R43" s="29"/>
      <c r="S43" s="29"/>
    </row>
  </sheetData>
  <mergeCells count="39">
    <mergeCell ref="B34:M42"/>
    <mergeCell ref="I29:M29"/>
    <mergeCell ref="F30:H30"/>
    <mergeCell ref="I30:M30"/>
    <mergeCell ref="F31:H31"/>
    <mergeCell ref="I31:M31"/>
    <mergeCell ref="B33:M33"/>
    <mergeCell ref="B24:C24"/>
    <mergeCell ref="K24:L24"/>
    <mergeCell ref="B25:C25"/>
    <mergeCell ref="K25:L25"/>
    <mergeCell ref="B27:D31"/>
    <mergeCell ref="F27:H27"/>
    <mergeCell ref="I27:M27"/>
    <mergeCell ref="F28:H28"/>
    <mergeCell ref="I28:M28"/>
    <mergeCell ref="F29:H29"/>
    <mergeCell ref="J23:K23"/>
    <mergeCell ref="B13:E13"/>
    <mergeCell ref="B14:E14"/>
    <mergeCell ref="B15:E15"/>
    <mergeCell ref="B17:E17"/>
    <mergeCell ref="B18:E18"/>
    <mergeCell ref="B19:E19"/>
    <mergeCell ref="B20:E20"/>
    <mergeCell ref="B21:E21"/>
    <mergeCell ref="B22:E22"/>
    <mergeCell ref="B12:E12"/>
    <mergeCell ref="H3:M4"/>
    <mergeCell ref="D6:E6"/>
    <mergeCell ref="F6:G6"/>
    <mergeCell ref="H6:M6"/>
    <mergeCell ref="B7:C7"/>
    <mergeCell ref="D7:M7"/>
    <mergeCell ref="D8:H8"/>
    <mergeCell ref="I8:K8"/>
    <mergeCell ref="L8:M8"/>
    <mergeCell ref="B10:E10"/>
    <mergeCell ref="B11:E11"/>
  </mergeCells>
  <dataValidations count="1">
    <dataValidation allowBlank="1" showInputMessage="1" showErrorMessage="1" promptTitle="Médida" sqref="F10" xr:uid="{00000000-0002-0000-0100-000000000000}"/>
  </dataValidations>
  <pageMargins left="0.70000000000000007" right="0.70000000000000007" top="0.75" bottom="0.75" header="0.30000000000000004" footer="0.30000000000000004"/>
  <pageSetup paperSize="9"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44"/>
  <sheetViews>
    <sheetView zoomScale="70" zoomScaleNormal="70" workbookViewId="0">
      <selection activeCell="T12" sqref="T12"/>
    </sheetView>
  </sheetViews>
  <sheetFormatPr defaultRowHeight="14.5" x14ac:dyDescent="0.35"/>
  <cols>
    <col min="1" max="1" width="2.26953125" customWidth="1"/>
    <col min="2" max="2" width="5" customWidth="1"/>
    <col min="3" max="3" width="12.54296875" customWidth="1"/>
    <col min="4" max="4" width="8.453125" customWidth="1"/>
    <col min="5" max="5" width="10.7265625" customWidth="1"/>
    <col min="6" max="6" width="8.1796875" customWidth="1"/>
    <col min="7" max="7" width="8.453125" bestFit="1" customWidth="1"/>
    <col min="8" max="8" width="6.26953125" customWidth="1"/>
    <col min="9" max="9" width="6.81640625" customWidth="1"/>
    <col min="10" max="10" width="8.7265625" bestFit="1" customWidth="1"/>
    <col min="11" max="11" width="7.6328125" customWidth="1"/>
    <col min="12" max="12" width="8.1796875" customWidth="1"/>
    <col min="13" max="13" width="7.36328125" customWidth="1"/>
    <col min="14" max="14" width="2.1796875" customWidth="1"/>
    <col min="15" max="15" width="9.1796875" customWidth="1"/>
  </cols>
  <sheetData>
    <row r="1" spans="1:19" ht="15" thickBot="1" x14ac:dyDescent="0.4"/>
    <row r="2" spans="1:19" ht="15" customHeight="1" x14ac:dyDescent="0.35">
      <c r="A2" s="1"/>
      <c r="B2" s="2"/>
      <c r="C2" s="2"/>
      <c r="D2" s="2"/>
      <c r="E2" s="2"/>
      <c r="F2" s="2"/>
      <c r="G2" s="2"/>
      <c r="H2" s="2"/>
      <c r="I2" s="2"/>
      <c r="J2" s="2"/>
      <c r="K2" s="3"/>
      <c r="L2" s="3"/>
      <c r="M2" s="3"/>
      <c r="N2" s="4"/>
    </row>
    <row r="3" spans="1:19" ht="15" customHeight="1" x14ac:dyDescent="0.35">
      <c r="A3" s="5"/>
      <c r="H3" s="167" t="s">
        <v>0</v>
      </c>
      <c r="I3" s="167"/>
      <c r="J3" s="167"/>
      <c r="K3" s="167"/>
      <c r="L3" s="167"/>
      <c r="M3" s="167"/>
      <c r="N3" s="6"/>
    </row>
    <row r="4" spans="1:19" x14ac:dyDescent="0.35">
      <c r="A4" s="5"/>
      <c r="H4" s="167"/>
      <c r="I4" s="167"/>
      <c r="J4" s="167"/>
      <c r="K4" s="167"/>
      <c r="L4" s="167"/>
      <c r="M4" s="167"/>
      <c r="N4" s="6"/>
    </row>
    <row r="5" spans="1:19" x14ac:dyDescent="0.35">
      <c r="A5" s="5"/>
      <c r="N5" s="6"/>
      <c r="P5" s="7"/>
      <c r="Q5" s="7"/>
      <c r="R5" s="7"/>
      <c r="S5" s="7"/>
    </row>
    <row r="6" spans="1:19" x14ac:dyDescent="0.35">
      <c r="A6" s="5"/>
      <c r="C6" s="8" t="s">
        <v>1</v>
      </c>
      <c r="D6" s="168" t="s">
        <v>131</v>
      </c>
      <c r="E6" s="168"/>
      <c r="F6" s="169" t="s">
        <v>2</v>
      </c>
      <c r="G6" s="169"/>
      <c r="H6" s="168" t="s">
        <v>135</v>
      </c>
      <c r="I6" s="168"/>
      <c r="J6" s="168"/>
      <c r="K6" s="168"/>
      <c r="L6" s="168"/>
      <c r="M6" s="168"/>
      <c r="N6" s="6"/>
    </row>
    <row r="7" spans="1:19" x14ac:dyDescent="0.35">
      <c r="A7" s="5"/>
      <c r="B7" s="170" t="s">
        <v>4</v>
      </c>
      <c r="C7" s="170"/>
      <c r="D7" s="171" t="s">
        <v>183</v>
      </c>
      <c r="E7" s="171"/>
      <c r="F7" s="171"/>
      <c r="G7" s="171"/>
      <c r="H7" s="171"/>
      <c r="I7" s="171"/>
      <c r="J7" s="171"/>
      <c r="K7" s="171"/>
      <c r="L7" s="171"/>
      <c r="M7" s="171"/>
      <c r="N7" s="6"/>
    </row>
    <row r="8" spans="1:19" x14ac:dyDescent="0.35">
      <c r="A8" s="5"/>
      <c r="D8" s="172"/>
      <c r="E8" s="172"/>
      <c r="F8" s="172"/>
      <c r="G8" s="172"/>
      <c r="H8" s="172"/>
      <c r="I8" s="173" t="s">
        <v>5</v>
      </c>
      <c r="J8" s="173"/>
      <c r="K8" s="173"/>
      <c r="L8" s="168">
        <v>2</v>
      </c>
      <c r="M8" s="168"/>
      <c r="N8" s="6"/>
    </row>
    <row r="9" spans="1:19" x14ac:dyDescent="0.35">
      <c r="B9" s="120" t="s">
        <v>6</v>
      </c>
      <c r="C9" s="120"/>
      <c r="D9" s="120"/>
      <c r="E9" s="120"/>
      <c r="F9" s="120" t="s">
        <v>7</v>
      </c>
      <c r="G9" s="120" t="s">
        <v>8</v>
      </c>
      <c r="H9" s="120" t="s">
        <v>9</v>
      </c>
      <c r="I9" s="120" t="s">
        <v>10</v>
      </c>
      <c r="J9" s="120" t="s">
        <v>11</v>
      </c>
      <c r="K9" s="120" t="s">
        <v>12</v>
      </c>
      <c r="L9" s="120" t="s">
        <v>13</v>
      </c>
      <c r="M9" s="120" t="s">
        <v>14</v>
      </c>
      <c r="N9" s="6"/>
    </row>
    <row r="10" spans="1:19" x14ac:dyDescent="0.35">
      <c r="A10" s="5"/>
      <c r="B10" s="171" t="s">
        <v>164</v>
      </c>
      <c r="C10" s="171"/>
      <c r="D10" s="171"/>
      <c r="E10" s="171"/>
      <c r="F10" s="9" t="s">
        <v>123</v>
      </c>
      <c r="G10" s="9">
        <v>0.05</v>
      </c>
      <c r="H10" s="9">
        <v>1.05</v>
      </c>
      <c r="I10" s="10">
        <f t="shared" ref="I10" si="0">IF(G10="","",G10*H10)</f>
        <v>5.2500000000000005E-2</v>
      </c>
      <c r="J10" s="11">
        <f t="shared" ref="J10" si="1">IF(G10="","",$G10/$D$24)</f>
        <v>8.0645161290322565E-2</v>
      </c>
      <c r="K10" s="12">
        <v>1.49</v>
      </c>
      <c r="L10" s="13">
        <f t="shared" ref="L10" si="2">IF(K10="","",K10*I10)</f>
        <v>7.8225000000000003E-2</v>
      </c>
      <c r="M10" s="11">
        <f t="shared" ref="M10" si="3">IF(L10="","",L10/$L$23)</f>
        <v>8.962295117465359E-3</v>
      </c>
      <c r="N10" s="6"/>
    </row>
    <row r="11" spans="1:19" x14ac:dyDescent="0.35">
      <c r="A11" s="5"/>
      <c r="B11" s="171" t="s">
        <v>152</v>
      </c>
      <c r="C11" s="171"/>
      <c r="D11" s="171"/>
      <c r="E11" s="171"/>
      <c r="F11" s="9" t="s">
        <v>123</v>
      </c>
      <c r="G11" s="9">
        <v>0.3</v>
      </c>
      <c r="H11" s="9">
        <v>1.05</v>
      </c>
      <c r="I11" s="10">
        <f t="shared" ref="I11:I18" si="4">IF(G11="","",G11*H11)</f>
        <v>0.315</v>
      </c>
      <c r="J11" s="11">
        <f t="shared" ref="J11:J18" si="5">IF(G11="","",$G11/$D$24)</f>
        <v>0.48387096774193539</v>
      </c>
      <c r="K11" s="12">
        <v>24.6</v>
      </c>
      <c r="L11" s="13">
        <f t="shared" ref="L11:L16" si="6">IF(K11="","",K11*I11)</f>
        <v>7.7490000000000006</v>
      </c>
      <c r="M11" s="11">
        <f t="shared" ref="M11:M16" si="7">IF(L11="","",L11/$L$23)</f>
        <v>0.88780856331401814</v>
      </c>
      <c r="N11" s="6"/>
    </row>
    <row r="12" spans="1:19" x14ac:dyDescent="0.35">
      <c r="A12" s="5"/>
      <c r="B12" s="171" t="s">
        <v>136</v>
      </c>
      <c r="C12" s="171"/>
      <c r="D12" s="171"/>
      <c r="E12" s="171"/>
      <c r="F12" s="9" t="s">
        <v>123</v>
      </c>
      <c r="G12" s="9">
        <v>0.01</v>
      </c>
      <c r="H12" s="9">
        <v>1.05</v>
      </c>
      <c r="I12" s="10">
        <f t="shared" si="4"/>
        <v>1.0500000000000001E-2</v>
      </c>
      <c r="J12" s="11">
        <f t="shared" si="5"/>
        <v>1.6129032258064512E-2</v>
      </c>
      <c r="K12" s="12">
        <v>4.47</v>
      </c>
      <c r="L12" s="13">
        <f t="shared" si="6"/>
        <v>4.6934999999999998E-2</v>
      </c>
      <c r="M12" s="11">
        <f t="shared" si="7"/>
        <v>5.3773770704792154E-3</v>
      </c>
      <c r="N12" s="6"/>
    </row>
    <row r="13" spans="1:19" x14ac:dyDescent="0.35">
      <c r="A13" s="5"/>
      <c r="B13" s="171" t="s">
        <v>140</v>
      </c>
      <c r="C13" s="171"/>
      <c r="D13" s="171"/>
      <c r="E13" s="171"/>
      <c r="F13" s="9" t="s">
        <v>123</v>
      </c>
      <c r="G13" s="9">
        <v>2.5000000000000001E-2</v>
      </c>
      <c r="H13" s="9">
        <v>1.08</v>
      </c>
      <c r="I13" s="10">
        <f t="shared" si="4"/>
        <v>2.7000000000000003E-2</v>
      </c>
      <c r="J13" s="11">
        <f t="shared" si="5"/>
        <v>4.0322580645161282E-2</v>
      </c>
      <c r="K13" s="12">
        <v>1.99</v>
      </c>
      <c r="L13" s="13">
        <f t="shared" si="6"/>
        <v>5.3730000000000007E-2</v>
      </c>
      <c r="M13" s="11">
        <f t="shared" si="7"/>
        <v>6.1558851602609623E-3</v>
      </c>
      <c r="N13" s="6"/>
    </row>
    <row r="14" spans="1:19" x14ac:dyDescent="0.35">
      <c r="A14" s="5"/>
      <c r="B14" s="171" t="s">
        <v>137</v>
      </c>
      <c r="C14" s="171"/>
      <c r="D14" s="171"/>
      <c r="E14" s="171"/>
      <c r="F14" s="9" t="s">
        <v>147</v>
      </c>
      <c r="G14" s="9">
        <v>0.04</v>
      </c>
      <c r="H14" s="9">
        <v>1</v>
      </c>
      <c r="I14" s="10">
        <f t="shared" si="4"/>
        <v>0.04</v>
      </c>
      <c r="J14" s="11">
        <f t="shared" si="5"/>
        <v>6.4516129032258049E-2</v>
      </c>
      <c r="K14" s="12">
        <v>1.39</v>
      </c>
      <c r="L14" s="13">
        <f t="shared" si="6"/>
        <v>5.5599999999999997E-2</v>
      </c>
      <c r="M14" s="11">
        <f t="shared" si="7"/>
        <v>6.3701324197005292E-3</v>
      </c>
      <c r="N14" s="6"/>
    </row>
    <row r="15" spans="1:19" x14ac:dyDescent="0.35">
      <c r="A15" s="5"/>
      <c r="B15" s="171" t="s">
        <v>126</v>
      </c>
      <c r="C15" s="171"/>
      <c r="D15" s="171"/>
      <c r="E15" s="171"/>
      <c r="F15" s="9" t="s">
        <v>123</v>
      </c>
      <c r="G15" s="9">
        <v>0.04</v>
      </c>
      <c r="H15" s="9">
        <v>1.1299999999999999</v>
      </c>
      <c r="I15" s="10">
        <f t="shared" si="4"/>
        <v>4.5199999999999997E-2</v>
      </c>
      <c r="J15" s="11">
        <f t="shared" si="5"/>
        <v>6.4516129032258049E-2</v>
      </c>
      <c r="K15" s="12">
        <v>1.0900000000000001</v>
      </c>
      <c r="L15" s="13">
        <f t="shared" si="6"/>
        <v>4.9267999999999999E-2</v>
      </c>
      <c r="M15" s="11">
        <f t="shared" si="7"/>
        <v>5.6446705765072968E-3</v>
      </c>
      <c r="N15" s="6"/>
    </row>
    <row r="16" spans="1:19" x14ac:dyDescent="0.35">
      <c r="A16" s="5"/>
      <c r="B16" s="14" t="s">
        <v>124</v>
      </c>
      <c r="C16" s="15"/>
      <c r="D16" s="15"/>
      <c r="E16" s="16"/>
      <c r="F16" s="9" t="s">
        <v>147</v>
      </c>
      <c r="G16" s="9">
        <v>0.01</v>
      </c>
      <c r="H16" s="9">
        <v>1</v>
      </c>
      <c r="I16" s="10">
        <f t="shared" si="4"/>
        <v>0.01</v>
      </c>
      <c r="J16" s="11">
        <f t="shared" si="5"/>
        <v>1.6129032258064512E-2</v>
      </c>
      <c r="K16" s="12">
        <v>7</v>
      </c>
      <c r="L16" s="13">
        <f t="shared" si="6"/>
        <v>7.0000000000000007E-2</v>
      </c>
      <c r="M16" s="11">
        <f t="shared" si="7"/>
        <v>8.0199508881121789E-3</v>
      </c>
      <c r="N16" s="6"/>
    </row>
    <row r="17" spans="1:14" x14ac:dyDescent="0.35">
      <c r="A17" s="5"/>
      <c r="B17" s="14" t="s">
        <v>182</v>
      </c>
      <c r="C17" s="15"/>
      <c r="D17" s="15"/>
      <c r="E17" s="16"/>
      <c r="F17" s="9" t="s">
        <v>147</v>
      </c>
      <c r="G17" s="9">
        <v>0.04</v>
      </c>
      <c r="H17" s="9">
        <v>1</v>
      </c>
      <c r="I17" s="10">
        <f t="shared" si="4"/>
        <v>0.04</v>
      </c>
      <c r="J17" s="11">
        <f t="shared" si="5"/>
        <v>6.4516129032258049E-2</v>
      </c>
      <c r="K17" s="12">
        <v>1.99</v>
      </c>
      <c r="L17" s="13">
        <f t="shared" ref="L17:L22" si="8">IF(K17="","",K17*I17)</f>
        <v>7.9600000000000004E-2</v>
      </c>
      <c r="M17" s="11">
        <f>IF(L17="","",L17/$L$23)</f>
        <v>9.1198298670532776E-3</v>
      </c>
      <c r="N17" s="6"/>
    </row>
    <row r="18" spans="1:14" x14ac:dyDescent="0.35">
      <c r="A18" s="5"/>
      <c r="B18" s="171" t="s">
        <v>138</v>
      </c>
      <c r="C18" s="171"/>
      <c r="D18" s="171"/>
      <c r="E18" s="171"/>
      <c r="F18" s="9" t="s">
        <v>147</v>
      </c>
      <c r="G18" s="9">
        <v>2.5000000000000001E-2</v>
      </c>
      <c r="H18" s="9">
        <v>1</v>
      </c>
      <c r="I18" s="10">
        <f t="shared" si="4"/>
        <v>2.5000000000000001E-2</v>
      </c>
      <c r="J18" s="11">
        <f t="shared" si="5"/>
        <v>4.0322580645161282E-2</v>
      </c>
      <c r="K18" s="12">
        <v>5.96</v>
      </c>
      <c r="L18" s="13">
        <f t="shared" si="8"/>
        <v>0.14899999999999999</v>
      </c>
      <c r="M18" s="11">
        <f>IF(L18="","",L18/$L$23)</f>
        <v>1.7071038318981636E-2</v>
      </c>
      <c r="N18" s="6"/>
    </row>
    <row r="19" spans="1:14" x14ac:dyDescent="0.35">
      <c r="A19" s="5"/>
      <c r="B19" s="171" t="s">
        <v>139</v>
      </c>
      <c r="C19" s="171"/>
      <c r="D19" s="171"/>
      <c r="E19" s="171"/>
      <c r="F19" s="9" t="s">
        <v>123</v>
      </c>
      <c r="G19" s="9">
        <v>0.06</v>
      </c>
      <c r="H19" s="9">
        <v>1</v>
      </c>
      <c r="I19" s="10">
        <f>IF(G19="","",G19*H19)</f>
        <v>0.06</v>
      </c>
      <c r="J19" s="11">
        <f>IF(G19="","",$G19/$D$24)</f>
        <v>9.677419354838708E-2</v>
      </c>
      <c r="K19" s="12">
        <v>5.58</v>
      </c>
      <c r="L19" s="13">
        <f t="shared" si="8"/>
        <v>0.33479999999999999</v>
      </c>
      <c r="M19" s="11">
        <f>IF(L19="","",L19/$L$23)</f>
        <v>3.8358279390570814E-2</v>
      </c>
      <c r="N19" s="6"/>
    </row>
    <row r="20" spans="1:14" x14ac:dyDescent="0.35">
      <c r="A20" s="5"/>
      <c r="B20" s="171" t="s">
        <v>163</v>
      </c>
      <c r="C20" s="171"/>
      <c r="D20" s="171"/>
      <c r="E20" s="171"/>
      <c r="F20" s="9" t="s">
        <v>123</v>
      </c>
      <c r="G20" s="9">
        <v>0.03</v>
      </c>
      <c r="H20" s="9">
        <v>1</v>
      </c>
      <c r="I20" s="10">
        <f>IF(G20="","",G20*H20)</f>
        <v>0.03</v>
      </c>
      <c r="J20" s="11">
        <f>IF(G20="","",G20/$D$24)</f>
        <v>4.838709677419354E-2</v>
      </c>
      <c r="K20" s="12">
        <v>2.69</v>
      </c>
      <c r="L20" s="13">
        <f t="shared" si="8"/>
        <v>8.0699999999999994E-2</v>
      </c>
      <c r="M20" s="11">
        <f>IF(L20="","",L20/$L$23)</f>
        <v>9.24585766672361E-3</v>
      </c>
      <c r="N20" s="6"/>
    </row>
    <row r="21" spans="1:14" x14ac:dyDescent="0.35">
      <c r="A21" s="5"/>
      <c r="B21" s="149" t="s">
        <v>148</v>
      </c>
      <c r="C21" s="149"/>
      <c r="D21" s="149"/>
      <c r="E21" s="149"/>
      <c r="F21" s="39" t="s">
        <v>123</v>
      </c>
      <c r="G21" s="39">
        <v>0.04</v>
      </c>
      <c r="H21" s="39">
        <v>1</v>
      </c>
      <c r="I21" s="40">
        <f t="shared" ref="I21" si="9">IF(G21="","",G21*H21)</f>
        <v>0.04</v>
      </c>
      <c r="J21" s="41">
        <f t="shared" ref="J21" si="10">IF(G21="","",$G21/$D$24)</f>
        <v>6.4516129032258049E-2</v>
      </c>
      <c r="K21" s="42">
        <v>1.49</v>
      </c>
      <c r="L21" s="43">
        <f t="shared" si="8"/>
        <v>5.96E-2</v>
      </c>
      <c r="M21" s="41">
        <f t="shared" ref="M21" si="11">IF(L21="","",L21/$L$23)</f>
        <v>6.8284153275926544E-3</v>
      </c>
      <c r="N21" s="6"/>
    </row>
    <row r="22" spans="1:14" x14ac:dyDescent="0.35">
      <c r="A22" s="5"/>
      <c r="B22" s="171" t="s">
        <v>165</v>
      </c>
      <c r="C22" s="171"/>
      <c r="D22" s="171"/>
      <c r="E22" s="171"/>
      <c r="F22" s="9" t="s">
        <v>122</v>
      </c>
      <c r="G22" s="9"/>
      <c r="H22" s="9"/>
      <c r="I22" s="10"/>
      <c r="J22" s="11"/>
      <c r="K22" s="12"/>
      <c r="L22" s="13" t="str">
        <f t="shared" si="8"/>
        <v/>
      </c>
      <c r="M22" s="11" t="str">
        <f>IF(L22="","",L22/$L$23)</f>
        <v/>
      </c>
      <c r="N22" s="6"/>
    </row>
    <row r="23" spans="1:14" x14ac:dyDescent="0.35">
      <c r="A23" s="5"/>
      <c r="J23" s="10" t="s">
        <v>18</v>
      </c>
      <c r="K23" s="10"/>
      <c r="L23" s="17">
        <f>IF(L11="","",SUM(L11:L22))</f>
        <v>8.7282329999999977</v>
      </c>
      <c r="M23" s="18"/>
      <c r="N23" s="6"/>
    </row>
    <row r="24" spans="1:14" x14ac:dyDescent="0.35">
      <c r="A24" s="5"/>
      <c r="B24" s="174" t="s">
        <v>19</v>
      </c>
      <c r="C24" s="174"/>
      <c r="D24" s="10">
        <f>IF(G12="","",SUM(G11:G22))</f>
        <v>0.62000000000000011</v>
      </c>
      <c r="E24" s="19" t="s">
        <v>20</v>
      </c>
      <c r="F24" s="9">
        <v>0.9</v>
      </c>
      <c r="G24" s="19" t="s">
        <v>21</v>
      </c>
      <c r="H24" s="10">
        <f>IF(F25="","",F25/L8)</f>
        <v>0.27900000000000008</v>
      </c>
      <c r="I24" s="20" t="s">
        <v>22</v>
      </c>
      <c r="J24" s="13">
        <f>IF(H25="","",((H25*84)/16)+J25*23%)</f>
        <v>25.922852009999993</v>
      </c>
      <c r="K24" s="174" t="s">
        <v>23</v>
      </c>
      <c r="L24" s="174"/>
      <c r="M24" s="13">
        <f>IF(J25="","",J25-H25)</f>
        <v>8.7282329999999959</v>
      </c>
      <c r="N24" s="6"/>
    </row>
    <row r="25" spans="1:14" x14ac:dyDescent="0.35">
      <c r="A25" s="5"/>
      <c r="B25" s="174" t="s">
        <v>24</v>
      </c>
      <c r="C25" s="174"/>
      <c r="D25" s="13">
        <f>IF(L23="","",(L23*1)/D24)</f>
        <v>14.077795161290316</v>
      </c>
      <c r="E25" s="19" t="s">
        <v>25</v>
      </c>
      <c r="F25" s="21">
        <f>IF(D24="","",D24*F24)</f>
        <v>0.55800000000000016</v>
      </c>
      <c r="G25" s="143" t="s">
        <v>26</v>
      </c>
      <c r="H25" s="144">
        <f>IF(H24="","",L23/L8)</f>
        <v>4.3641164999999988</v>
      </c>
      <c r="I25" s="20" t="s">
        <v>27</v>
      </c>
      <c r="J25" s="22">
        <f>IF(H25="","",(H25*75)/25)</f>
        <v>13.092349499999996</v>
      </c>
      <c r="K25" s="174" t="s">
        <v>28</v>
      </c>
      <c r="L25" s="174"/>
      <c r="M25" s="23">
        <f>IF(M24="","",M24/J25)</f>
        <v>0.66666666666666663</v>
      </c>
      <c r="N25" s="6"/>
    </row>
    <row r="26" spans="1:14" x14ac:dyDescent="0.35">
      <c r="A26" s="5"/>
      <c r="N26" s="6"/>
    </row>
    <row r="27" spans="1:14" x14ac:dyDescent="0.35">
      <c r="A27" s="5"/>
      <c r="N27" s="6"/>
    </row>
    <row r="28" spans="1:14" x14ac:dyDescent="0.35">
      <c r="A28" s="5"/>
      <c r="B28" s="177" t="s">
        <v>29</v>
      </c>
      <c r="C28" s="177"/>
      <c r="D28" s="177"/>
      <c r="E28" s="24"/>
      <c r="F28" s="178" t="s">
        <v>30</v>
      </c>
      <c r="G28" s="178"/>
      <c r="H28" s="178"/>
      <c r="I28" s="168" t="s">
        <v>31</v>
      </c>
      <c r="J28" s="168"/>
      <c r="K28" s="168"/>
      <c r="L28" s="168"/>
      <c r="M28" s="168"/>
      <c r="N28" s="6"/>
    </row>
    <row r="29" spans="1:14" x14ac:dyDescent="0.35">
      <c r="A29" s="5"/>
      <c r="B29" s="177"/>
      <c r="C29" s="177"/>
      <c r="D29" s="177"/>
      <c r="E29" s="24"/>
      <c r="F29" s="178" t="s">
        <v>32</v>
      </c>
      <c r="G29" s="178"/>
      <c r="H29" s="178"/>
      <c r="I29" s="168" t="s">
        <v>168</v>
      </c>
      <c r="J29" s="168"/>
      <c r="K29" s="168"/>
      <c r="L29" s="168"/>
      <c r="M29" s="168"/>
      <c r="N29" s="6"/>
    </row>
    <row r="30" spans="1:14" x14ac:dyDescent="0.35">
      <c r="A30" s="5"/>
      <c r="B30" s="177"/>
      <c r="C30" s="177"/>
      <c r="D30" s="177"/>
      <c r="E30" s="24"/>
      <c r="F30" s="178" t="s">
        <v>33</v>
      </c>
      <c r="G30" s="178"/>
      <c r="H30" s="178"/>
      <c r="I30" s="168" t="s">
        <v>175</v>
      </c>
      <c r="J30" s="168"/>
      <c r="K30" s="168"/>
      <c r="L30" s="168"/>
      <c r="M30" s="168"/>
      <c r="N30" s="6"/>
    </row>
    <row r="31" spans="1:14" x14ac:dyDescent="0.35">
      <c r="A31" s="5"/>
      <c r="B31" s="177"/>
      <c r="C31" s="177"/>
      <c r="D31" s="177"/>
      <c r="E31" s="24"/>
      <c r="F31" s="178" t="s">
        <v>34</v>
      </c>
      <c r="G31" s="178"/>
      <c r="H31" s="178"/>
      <c r="I31" s="179" t="s">
        <v>178</v>
      </c>
      <c r="J31" s="168"/>
      <c r="K31" s="168"/>
      <c r="L31" s="168"/>
      <c r="M31" s="168"/>
      <c r="N31" s="6"/>
    </row>
    <row r="32" spans="1:14" x14ac:dyDescent="0.35">
      <c r="A32" s="5"/>
      <c r="B32" s="177"/>
      <c r="C32" s="177"/>
      <c r="D32" s="177"/>
      <c r="E32" s="24"/>
      <c r="F32" s="178" t="s">
        <v>35</v>
      </c>
      <c r="G32" s="178"/>
      <c r="H32" s="178"/>
      <c r="I32" s="168" t="s">
        <v>131</v>
      </c>
      <c r="J32" s="168"/>
      <c r="K32" s="168"/>
      <c r="L32" s="168"/>
      <c r="M32" s="168"/>
      <c r="N32" s="6"/>
    </row>
    <row r="33" spans="1:14" x14ac:dyDescent="0.35">
      <c r="A33" s="5"/>
      <c r="B33" s="25"/>
      <c r="C33" s="25"/>
      <c r="D33" s="25"/>
      <c r="I33" s="18"/>
      <c r="J33" s="18"/>
      <c r="K33" s="18"/>
      <c r="L33" s="18"/>
      <c r="M33" s="18"/>
      <c r="N33" s="6"/>
    </row>
    <row r="34" spans="1:14" x14ac:dyDescent="0.35">
      <c r="A34" s="5"/>
      <c r="B34" s="175" t="s">
        <v>36</v>
      </c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6"/>
    </row>
    <row r="35" spans="1:14" x14ac:dyDescent="0.35">
      <c r="A35" s="5"/>
      <c r="B35" s="176" t="s">
        <v>180</v>
      </c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6"/>
    </row>
    <row r="36" spans="1:14" x14ac:dyDescent="0.35">
      <c r="A36" s="5"/>
      <c r="B36" s="176"/>
      <c r="C36" s="176"/>
      <c r="D36" s="176"/>
      <c r="E36" s="176"/>
      <c r="F36" s="176"/>
      <c r="G36" s="176"/>
      <c r="H36" s="176"/>
      <c r="I36" s="176"/>
      <c r="J36" s="176"/>
      <c r="K36" s="176"/>
      <c r="L36" s="176"/>
      <c r="M36" s="176"/>
      <c r="N36" s="6"/>
    </row>
    <row r="37" spans="1:14" x14ac:dyDescent="0.35">
      <c r="A37" s="5"/>
      <c r="B37" s="176"/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N37" s="6"/>
    </row>
    <row r="38" spans="1:14" x14ac:dyDescent="0.35">
      <c r="A38" s="5"/>
      <c r="B38" s="176"/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6"/>
    </row>
    <row r="39" spans="1:14" x14ac:dyDescent="0.35">
      <c r="A39" s="5"/>
      <c r="B39" s="176"/>
      <c r="C39" s="176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6"/>
    </row>
    <row r="40" spans="1:14" x14ac:dyDescent="0.35">
      <c r="A40" s="5"/>
      <c r="B40" s="176"/>
      <c r="C40" s="176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6"/>
    </row>
    <row r="41" spans="1:14" x14ac:dyDescent="0.35">
      <c r="A41" s="5"/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6"/>
    </row>
    <row r="42" spans="1:14" x14ac:dyDescent="0.35">
      <c r="A42" s="5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6"/>
    </row>
    <row r="43" spans="1:14" ht="47.25" customHeight="1" x14ac:dyDescent="0.35">
      <c r="A43" s="5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6"/>
    </row>
    <row r="44" spans="1:14" ht="15" thickBot="1" x14ac:dyDescent="0.4">
      <c r="A44" s="26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8"/>
    </row>
  </sheetData>
  <mergeCells count="37">
    <mergeCell ref="B34:M34"/>
    <mergeCell ref="B35:M43"/>
    <mergeCell ref="B28:D32"/>
    <mergeCell ref="F28:H28"/>
    <mergeCell ref="I28:M28"/>
    <mergeCell ref="F29:H29"/>
    <mergeCell ref="I29:M29"/>
    <mergeCell ref="F30:H30"/>
    <mergeCell ref="I30:M30"/>
    <mergeCell ref="F31:H31"/>
    <mergeCell ref="I31:M31"/>
    <mergeCell ref="F32:H32"/>
    <mergeCell ref="I32:M32"/>
    <mergeCell ref="B21:E21"/>
    <mergeCell ref="B22:E22"/>
    <mergeCell ref="K24:L24"/>
    <mergeCell ref="B25:C25"/>
    <mergeCell ref="K25:L25"/>
    <mergeCell ref="B24:C24"/>
    <mergeCell ref="B20:E20"/>
    <mergeCell ref="D8:H8"/>
    <mergeCell ref="I8:K8"/>
    <mergeCell ref="L8:M8"/>
    <mergeCell ref="B11:E11"/>
    <mergeCell ref="B12:E12"/>
    <mergeCell ref="B13:E13"/>
    <mergeCell ref="B14:E14"/>
    <mergeCell ref="B15:E15"/>
    <mergeCell ref="B18:E18"/>
    <mergeCell ref="B19:E19"/>
    <mergeCell ref="B10:E10"/>
    <mergeCell ref="H3:M4"/>
    <mergeCell ref="D6:E6"/>
    <mergeCell ref="F6:G6"/>
    <mergeCell ref="H6:M6"/>
    <mergeCell ref="B7:C7"/>
    <mergeCell ref="D7:M7"/>
  </mergeCells>
  <dataValidations count="1">
    <dataValidation allowBlank="1" showInputMessage="1" showErrorMessage="1" promptTitle="Médida" sqref="F9" xr:uid="{00000000-0002-0000-0000-000000000000}"/>
  </dataValidations>
  <pageMargins left="0.70000000000000007" right="0.70000000000000007" top="0.75" bottom="0.75" header="0.30000000000000004" footer="0.30000000000000004"/>
  <pageSetup paperSize="9" scale="8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41"/>
  <sheetViews>
    <sheetView topLeftCell="A5" zoomScale="90" zoomScaleNormal="90" workbookViewId="0">
      <selection activeCell="B33" sqref="B33:M39"/>
    </sheetView>
  </sheetViews>
  <sheetFormatPr defaultColWidth="9.1796875" defaultRowHeight="14.5" x14ac:dyDescent="0.35"/>
  <cols>
    <col min="1" max="1" width="2.453125" style="57" customWidth="1"/>
    <col min="2" max="2" width="5.26953125" style="57" customWidth="1"/>
    <col min="3" max="3" width="13.1796875" style="57" customWidth="1"/>
    <col min="4" max="4" width="9" style="57" customWidth="1"/>
    <col min="5" max="5" width="11.453125" style="57" customWidth="1"/>
    <col min="6" max="6" width="8.7265625" style="57" customWidth="1"/>
    <col min="7" max="7" width="8.90625" style="57" bestFit="1" customWidth="1"/>
    <col min="8" max="8" width="6.54296875" style="57" customWidth="1"/>
    <col min="9" max="9" width="7.08984375" style="57" customWidth="1"/>
    <col min="10" max="10" width="9.1796875" style="57" bestFit="1" customWidth="1"/>
    <col min="11" max="11" width="7.90625" style="57" customWidth="1"/>
    <col min="12" max="12" width="8.453125" style="57" customWidth="1"/>
    <col min="13" max="13" width="7.6328125" style="57" customWidth="1"/>
    <col min="14" max="14" width="2.26953125" style="57" customWidth="1"/>
    <col min="15" max="15" width="9.1796875" style="57" customWidth="1"/>
    <col min="16" max="16" width="9.1796875" style="57"/>
    <col min="17" max="17" width="34.54296875" style="57" bestFit="1" customWidth="1"/>
    <col min="18" max="18" width="9.1796875" style="57" customWidth="1"/>
    <col min="19" max="19" width="6.26953125" style="57" bestFit="1" customWidth="1"/>
    <col min="20" max="16384" width="9.1796875" style="57"/>
  </cols>
  <sheetData>
    <row r="1" spans="1:19" ht="15" thickBot="1" x14ac:dyDescent="0.4"/>
    <row r="2" spans="1:19" ht="15" customHeight="1" x14ac:dyDescent="0.35">
      <c r="A2" s="58"/>
      <c r="B2" s="59"/>
      <c r="C2" s="59"/>
      <c r="D2" s="59"/>
      <c r="E2" s="59"/>
      <c r="F2" s="59"/>
      <c r="G2" s="59"/>
      <c r="H2" s="59"/>
      <c r="I2" s="59"/>
      <c r="J2" s="59"/>
      <c r="K2" s="60"/>
      <c r="L2" s="60"/>
      <c r="M2" s="60"/>
      <c r="N2" s="61"/>
    </row>
    <row r="3" spans="1:19" ht="15" customHeight="1" x14ac:dyDescent="0.35">
      <c r="A3" s="62"/>
      <c r="H3" s="190" t="s">
        <v>0</v>
      </c>
      <c r="I3" s="190"/>
      <c r="J3" s="190"/>
      <c r="K3" s="190"/>
      <c r="L3" s="190"/>
      <c r="M3" s="190"/>
      <c r="N3" s="63"/>
    </row>
    <row r="4" spans="1:19" x14ac:dyDescent="0.35">
      <c r="A4" s="62"/>
      <c r="H4" s="190"/>
      <c r="I4" s="190"/>
      <c r="J4" s="190"/>
      <c r="K4" s="190"/>
      <c r="L4" s="190"/>
      <c r="M4" s="190"/>
      <c r="N4" s="63"/>
    </row>
    <row r="5" spans="1:19" x14ac:dyDescent="0.35">
      <c r="A5" s="62"/>
      <c r="N5" s="63"/>
      <c r="P5" s="64"/>
      <c r="Q5" s="64"/>
      <c r="R5" s="64"/>
      <c r="S5" s="64"/>
    </row>
    <row r="6" spans="1:19" x14ac:dyDescent="0.35">
      <c r="A6" s="62"/>
      <c r="C6" s="65" t="s">
        <v>1</v>
      </c>
      <c r="D6" s="191" t="s">
        <v>132</v>
      </c>
      <c r="E6" s="191"/>
      <c r="F6" s="192" t="s">
        <v>2</v>
      </c>
      <c r="G6" s="192"/>
      <c r="H6" s="191" t="s">
        <v>39</v>
      </c>
      <c r="I6" s="191"/>
      <c r="J6" s="191"/>
      <c r="K6" s="191"/>
      <c r="L6" s="191"/>
      <c r="M6" s="191"/>
      <c r="N6" s="63"/>
    </row>
    <row r="7" spans="1:19" x14ac:dyDescent="0.35">
      <c r="A7" s="62"/>
      <c r="B7" s="193" t="s">
        <v>4</v>
      </c>
      <c r="C7" s="193"/>
      <c r="D7" s="189" t="s">
        <v>174</v>
      </c>
      <c r="E7" s="189"/>
      <c r="F7" s="189"/>
      <c r="G7" s="189"/>
      <c r="H7" s="189"/>
      <c r="I7" s="189"/>
      <c r="J7" s="189"/>
      <c r="K7" s="189"/>
      <c r="L7" s="189"/>
      <c r="M7" s="189"/>
      <c r="N7" s="63"/>
    </row>
    <row r="8" spans="1:19" x14ac:dyDescent="0.35">
      <c r="A8" s="62"/>
      <c r="D8" s="154"/>
      <c r="E8" s="154"/>
      <c r="F8" s="154"/>
      <c r="G8" s="154"/>
      <c r="H8" s="154"/>
      <c r="I8" s="194" t="s">
        <v>5</v>
      </c>
      <c r="J8" s="194"/>
      <c r="K8" s="194"/>
      <c r="L8" s="191">
        <v>2</v>
      </c>
      <c r="M8" s="191"/>
      <c r="N8" s="63"/>
      <c r="Q8" s="95"/>
      <c r="R8" s="95"/>
      <c r="S8" s="95"/>
    </row>
    <row r="9" spans="1:19" x14ac:dyDescent="0.35">
      <c r="A9" s="62"/>
      <c r="N9" s="63"/>
      <c r="Q9" s="95"/>
      <c r="R9" s="95"/>
      <c r="S9" s="95"/>
    </row>
    <row r="10" spans="1:19" x14ac:dyDescent="0.35">
      <c r="A10" s="62"/>
      <c r="B10" s="195" t="s">
        <v>6</v>
      </c>
      <c r="C10" s="196"/>
      <c r="D10" s="196"/>
      <c r="E10" s="197"/>
      <c r="F10" s="66" t="s">
        <v>7</v>
      </c>
      <c r="G10" s="66" t="s">
        <v>8</v>
      </c>
      <c r="H10" s="66" t="s">
        <v>9</v>
      </c>
      <c r="I10" s="66" t="s">
        <v>10</v>
      </c>
      <c r="J10" s="66" t="s">
        <v>11</v>
      </c>
      <c r="K10" s="66" t="s">
        <v>12</v>
      </c>
      <c r="L10" s="66" t="s">
        <v>13</v>
      </c>
      <c r="M10" s="66" t="s">
        <v>14</v>
      </c>
      <c r="N10" s="63"/>
      <c r="Q10" s="96"/>
      <c r="R10" s="96"/>
      <c r="S10" s="96"/>
    </row>
    <row r="11" spans="1:19" x14ac:dyDescent="0.35">
      <c r="A11" s="62"/>
      <c r="B11" s="189" t="s">
        <v>161</v>
      </c>
      <c r="C11" s="189"/>
      <c r="D11" s="189"/>
      <c r="E11" s="189"/>
      <c r="F11" s="67" t="s">
        <v>123</v>
      </c>
      <c r="G11" s="67">
        <v>0.2</v>
      </c>
      <c r="H11" s="67">
        <v>1</v>
      </c>
      <c r="I11" s="68">
        <f t="shared" ref="I11:I18" si="0">IF(G11="","",G11*H11)</f>
        <v>0.2</v>
      </c>
      <c r="J11" s="69">
        <f t="shared" ref="J11:J20" si="1">IF(G11="","",$G11/$D$22)</f>
        <v>0.42105263157894735</v>
      </c>
      <c r="K11" s="70">
        <v>2.29</v>
      </c>
      <c r="L11" s="71">
        <f t="shared" ref="L11:L18" si="2">IF(K11="","",K11*I11)</f>
        <v>0.45800000000000002</v>
      </c>
      <c r="M11" s="69">
        <f t="shared" ref="M11:M20" si="3">IF(L11="","",L11/$L$21)</f>
        <v>0.19043659043659042</v>
      </c>
      <c r="N11" s="63"/>
      <c r="Q11" s="97"/>
      <c r="R11" s="98"/>
      <c r="S11" s="99"/>
    </row>
    <row r="12" spans="1:19" x14ac:dyDescent="0.35">
      <c r="A12" s="62"/>
      <c r="B12" s="189" t="s">
        <v>142</v>
      </c>
      <c r="C12" s="189"/>
      <c r="D12" s="189"/>
      <c r="E12" s="189"/>
      <c r="F12" s="67" t="s">
        <v>162</v>
      </c>
      <c r="G12" s="67">
        <v>0.1</v>
      </c>
      <c r="H12" s="67">
        <v>1</v>
      </c>
      <c r="I12" s="68">
        <f t="shared" si="0"/>
        <v>0.1</v>
      </c>
      <c r="J12" s="69">
        <f t="shared" si="1"/>
        <v>0.21052631578947367</v>
      </c>
      <c r="K12" s="70">
        <v>0.84</v>
      </c>
      <c r="L12" s="71">
        <f t="shared" si="2"/>
        <v>8.4000000000000005E-2</v>
      </c>
      <c r="M12" s="69">
        <f t="shared" si="3"/>
        <v>3.4927234927234929E-2</v>
      </c>
      <c r="N12" s="63"/>
      <c r="Q12" s="97"/>
      <c r="R12" s="98"/>
      <c r="S12" s="99"/>
    </row>
    <row r="13" spans="1:19" x14ac:dyDescent="0.35">
      <c r="A13" s="62"/>
      <c r="B13" s="189" t="s">
        <v>143</v>
      </c>
      <c r="C13" s="189"/>
      <c r="D13" s="189"/>
      <c r="E13" s="189"/>
      <c r="F13" s="67" t="s">
        <v>123</v>
      </c>
      <c r="G13" s="67">
        <v>0.02</v>
      </c>
      <c r="H13" s="67">
        <v>1</v>
      </c>
      <c r="I13" s="68">
        <f t="shared" si="0"/>
        <v>0.02</v>
      </c>
      <c r="J13" s="69">
        <f t="shared" si="1"/>
        <v>4.2105263157894736E-2</v>
      </c>
      <c r="K13" s="70">
        <v>6.38</v>
      </c>
      <c r="L13" s="71">
        <f t="shared" si="2"/>
        <v>0.12759999999999999</v>
      </c>
      <c r="M13" s="69">
        <f t="shared" si="3"/>
        <v>5.3056133056133048E-2</v>
      </c>
      <c r="N13" s="63"/>
      <c r="Q13" s="97"/>
      <c r="R13" s="98"/>
      <c r="S13" s="99"/>
    </row>
    <row r="14" spans="1:19" x14ac:dyDescent="0.35">
      <c r="A14" s="62"/>
      <c r="B14" s="189" t="s">
        <v>144</v>
      </c>
      <c r="C14" s="189"/>
      <c r="D14" s="189"/>
      <c r="E14" s="189"/>
      <c r="F14" s="67" t="s">
        <v>123</v>
      </c>
      <c r="G14" s="67">
        <v>5.0000000000000001E-3</v>
      </c>
      <c r="H14" s="67">
        <v>1</v>
      </c>
      <c r="I14" s="68">
        <f t="shared" si="0"/>
        <v>5.0000000000000001E-3</v>
      </c>
      <c r="J14" s="69">
        <f t="shared" si="1"/>
        <v>1.0526315789473684E-2</v>
      </c>
      <c r="K14" s="70">
        <v>87.78</v>
      </c>
      <c r="L14" s="71">
        <f t="shared" si="2"/>
        <v>0.43890000000000001</v>
      </c>
      <c r="M14" s="69">
        <f t="shared" si="3"/>
        <v>0.18249480249480249</v>
      </c>
      <c r="N14" s="63"/>
      <c r="Q14" s="97"/>
      <c r="R14" s="98"/>
      <c r="S14" s="99"/>
    </row>
    <row r="15" spans="1:19" x14ac:dyDescent="0.35">
      <c r="A15" s="62"/>
      <c r="B15" s="189" t="s">
        <v>127</v>
      </c>
      <c r="C15" s="189"/>
      <c r="D15" s="189"/>
      <c r="E15" s="189"/>
      <c r="F15" s="67" t="s">
        <v>123</v>
      </c>
      <c r="G15" s="67">
        <v>0.1</v>
      </c>
      <c r="H15" s="67">
        <v>1</v>
      </c>
      <c r="I15" s="68">
        <f t="shared" si="0"/>
        <v>0.1</v>
      </c>
      <c r="J15" s="69">
        <f t="shared" si="1"/>
        <v>0.21052631578947367</v>
      </c>
      <c r="K15" s="70">
        <v>4.99</v>
      </c>
      <c r="L15" s="71">
        <f>IF(K15="","",K15*I15)</f>
        <v>0.49900000000000005</v>
      </c>
      <c r="M15" s="69">
        <f t="shared" si="3"/>
        <v>0.2074844074844075</v>
      </c>
      <c r="N15" s="63"/>
      <c r="Q15" s="97"/>
      <c r="R15" s="98"/>
      <c r="S15" s="99"/>
    </row>
    <row r="16" spans="1:19" x14ac:dyDescent="0.35">
      <c r="A16" s="62"/>
      <c r="B16" s="199" t="s">
        <v>159</v>
      </c>
      <c r="C16" s="200"/>
      <c r="D16" s="200"/>
      <c r="E16" s="201"/>
      <c r="F16" s="67" t="s">
        <v>123</v>
      </c>
      <c r="G16" s="67">
        <v>0.01</v>
      </c>
      <c r="H16" s="67">
        <v>1</v>
      </c>
      <c r="I16" s="68">
        <f t="shared" si="0"/>
        <v>0.01</v>
      </c>
      <c r="J16" s="69">
        <f t="shared" si="1"/>
        <v>2.1052631578947368E-2</v>
      </c>
      <c r="K16" s="70">
        <v>19.95</v>
      </c>
      <c r="L16" s="71">
        <f>IF(K16="","",K16*I16)</f>
        <v>0.19950000000000001</v>
      </c>
      <c r="M16" s="69">
        <f t="shared" si="3"/>
        <v>8.2952182952182943E-2</v>
      </c>
      <c r="N16" s="63"/>
      <c r="Q16" s="97"/>
      <c r="R16" s="98"/>
      <c r="S16" s="99"/>
    </row>
    <row r="17" spans="1:19" x14ac:dyDescent="0.35">
      <c r="A17" s="62"/>
      <c r="B17" s="72" t="s">
        <v>128</v>
      </c>
      <c r="C17" s="73"/>
      <c r="D17" s="73"/>
      <c r="E17" s="74"/>
      <c r="F17" s="67" t="s">
        <v>122</v>
      </c>
      <c r="G17" s="67"/>
      <c r="H17" s="67"/>
      <c r="I17" s="68" t="str">
        <f t="shared" si="0"/>
        <v/>
      </c>
      <c r="J17" s="69" t="str">
        <f t="shared" si="1"/>
        <v/>
      </c>
      <c r="K17" s="70"/>
      <c r="L17" s="71" t="str">
        <f t="shared" si="2"/>
        <v/>
      </c>
      <c r="M17" s="69" t="str">
        <f t="shared" si="3"/>
        <v/>
      </c>
      <c r="N17" s="63"/>
      <c r="Q17" s="97"/>
      <c r="R17" s="98"/>
      <c r="S17" s="99"/>
    </row>
    <row r="18" spans="1:19" x14ac:dyDescent="0.35">
      <c r="A18" s="62"/>
      <c r="B18" s="189" t="s">
        <v>160</v>
      </c>
      <c r="C18" s="189"/>
      <c r="D18" s="189"/>
      <c r="E18" s="189"/>
      <c r="F18" s="67" t="s">
        <v>123</v>
      </c>
      <c r="G18" s="67">
        <v>0.04</v>
      </c>
      <c r="H18" s="67">
        <v>1</v>
      </c>
      <c r="I18" s="68">
        <f t="shared" si="0"/>
        <v>0.04</v>
      </c>
      <c r="J18" s="69">
        <f t="shared" si="1"/>
        <v>8.4210526315789472E-2</v>
      </c>
      <c r="K18" s="70">
        <v>14.95</v>
      </c>
      <c r="L18" s="71">
        <f t="shared" si="2"/>
        <v>0.59799999999999998</v>
      </c>
      <c r="M18" s="69">
        <f t="shared" si="3"/>
        <v>0.24864864864864861</v>
      </c>
      <c r="N18" s="63"/>
      <c r="Q18" s="97"/>
      <c r="R18" s="98"/>
      <c r="S18" s="99"/>
    </row>
    <row r="19" spans="1:19" customFormat="1" x14ac:dyDescent="0.35">
      <c r="A19" s="62"/>
      <c r="B19" s="72" t="s">
        <v>133</v>
      </c>
      <c r="C19" s="73"/>
      <c r="D19" s="73"/>
      <c r="E19" s="74"/>
      <c r="F19" s="67" t="s">
        <v>153</v>
      </c>
      <c r="G19" s="67">
        <v>0.01</v>
      </c>
      <c r="H19" s="67">
        <v>1</v>
      </c>
      <c r="I19" s="68">
        <f t="shared" ref="I19:I20" si="4">IF(G19="","",G19*H19)</f>
        <v>0.01</v>
      </c>
      <c r="J19" s="69">
        <f t="shared" si="1"/>
        <v>2.1052631578947368E-2</v>
      </c>
      <c r="K19" s="70">
        <v>0.26</v>
      </c>
      <c r="L19" s="71">
        <f t="shared" ref="L19:L20" si="5">IF(K19="","",K19*I19)</f>
        <v>2.6000000000000003E-3</v>
      </c>
      <c r="M19" s="69">
        <f t="shared" si="3"/>
        <v>1.0810810810810811E-3</v>
      </c>
      <c r="N19" s="63"/>
      <c r="O19" s="57"/>
      <c r="P19" s="57"/>
      <c r="Q19" s="95"/>
      <c r="R19" s="95"/>
      <c r="S19" s="95"/>
    </row>
    <row r="20" spans="1:19" customFormat="1" x14ac:dyDescent="0.35">
      <c r="A20" s="62"/>
      <c r="B20" s="189" t="s">
        <v>145</v>
      </c>
      <c r="C20" s="189"/>
      <c r="D20" s="189"/>
      <c r="E20" s="189"/>
      <c r="F20" s="67" t="s">
        <v>153</v>
      </c>
      <c r="G20" s="67">
        <v>5.0000000000000001E-3</v>
      </c>
      <c r="H20" s="67">
        <v>1</v>
      </c>
      <c r="I20" s="68">
        <f t="shared" si="4"/>
        <v>5.0000000000000001E-3</v>
      </c>
      <c r="J20" s="69">
        <f t="shared" si="1"/>
        <v>1.0526315789473684E-2</v>
      </c>
      <c r="K20" s="70">
        <v>2.95</v>
      </c>
      <c r="L20" s="71">
        <f t="shared" si="5"/>
        <v>1.4750000000000001E-2</v>
      </c>
      <c r="M20" s="69">
        <f t="shared" si="3"/>
        <v>6.1330561330561325E-3</v>
      </c>
      <c r="N20" s="63"/>
      <c r="O20" s="57"/>
      <c r="P20" s="57"/>
      <c r="Q20" s="57"/>
      <c r="R20" s="57"/>
      <c r="S20" s="57"/>
    </row>
    <row r="21" spans="1:19" customFormat="1" x14ac:dyDescent="0.35">
      <c r="A21" s="62"/>
      <c r="B21" s="57"/>
      <c r="C21" s="57"/>
      <c r="D21" s="57"/>
      <c r="E21" s="57"/>
      <c r="F21" s="57"/>
      <c r="G21" s="57"/>
      <c r="H21" s="57"/>
      <c r="I21" s="57"/>
      <c r="J21" s="198" t="s">
        <v>18</v>
      </c>
      <c r="K21" s="198"/>
      <c r="L21" s="75">
        <f>IF(L11="","",SUM(L11:L18))</f>
        <v>2.4050000000000002</v>
      </c>
      <c r="M21" s="57"/>
      <c r="N21" s="63"/>
      <c r="O21" s="57"/>
      <c r="P21" s="57"/>
      <c r="Q21" s="57"/>
      <c r="R21" s="57"/>
      <c r="S21" s="57"/>
    </row>
    <row r="22" spans="1:19" customFormat="1" x14ac:dyDescent="0.35">
      <c r="A22" s="62"/>
      <c r="B22" s="202" t="s">
        <v>19</v>
      </c>
      <c r="C22" s="202"/>
      <c r="D22" s="68">
        <f>IF(G12="","",SUM(G11:G18))</f>
        <v>0.47500000000000003</v>
      </c>
      <c r="E22" s="76" t="s">
        <v>20</v>
      </c>
      <c r="F22" s="67">
        <v>0.9</v>
      </c>
      <c r="G22" s="76" t="s">
        <v>21</v>
      </c>
      <c r="H22" s="68">
        <f>IF(F23="","",F23/L8)</f>
        <v>0.21375000000000002</v>
      </c>
      <c r="I22" s="77" t="s">
        <v>22</v>
      </c>
      <c r="J22" s="71">
        <f>IF(H23="","",((H23*84)/16)+J23*23%)</f>
        <v>7.1428500000000001</v>
      </c>
      <c r="K22" s="202" t="s">
        <v>23</v>
      </c>
      <c r="L22" s="202"/>
      <c r="M22" s="71">
        <f>IF(J23="","",J23-H23)</f>
        <v>2.4050000000000002</v>
      </c>
      <c r="N22" s="63"/>
      <c r="O22" s="57"/>
      <c r="P22" s="57"/>
      <c r="Q22" s="57"/>
      <c r="R22" s="57"/>
      <c r="S22" s="57"/>
    </row>
    <row r="23" spans="1:19" customFormat="1" x14ac:dyDescent="0.35">
      <c r="A23" s="62"/>
      <c r="B23" s="202" t="s">
        <v>24</v>
      </c>
      <c r="C23" s="202"/>
      <c r="D23" s="71">
        <f>IF(L21="","",(L21*1)/D22)</f>
        <v>5.0631578947368423</v>
      </c>
      <c r="E23" s="76" t="s">
        <v>25</v>
      </c>
      <c r="F23" s="78">
        <f>IF(D22="","",D22*F22)</f>
        <v>0.42750000000000005</v>
      </c>
      <c r="G23" s="147" t="s">
        <v>26</v>
      </c>
      <c r="H23" s="148">
        <f>IF(H22="","",L21/L8)</f>
        <v>1.2025000000000001</v>
      </c>
      <c r="I23" s="77" t="s">
        <v>27</v>
      </c>
      <c r="J23" s="79">
        <f>IF(H23="","",(H23*75)/25)</f>
        <v>3.6075000000000004</v>
      </c>
      <c r="K23" s="202" t="s">
        <v>28</v>
      </c>
      <c r="L23" s="202"/>
      <c r="M23" s="80">
        <f>IF(M22="","",M22/J23)</f>
        <v>0.66666666666666663</v>
      </c>
      <c r="N23" s="63"/>
      <c r="O23" s="57"/>
      <c r="P23" s="57"/>
      <c r="Q23" s="57"/>
      <c r="R23" s="57"/>
      <c r="S23" s="57"/>
    </row>
    <row r="24" spans="1:19" customFormat="1" x14ac:dyDescent="0.35">
      <c r="A24" s="62"/>
      <c r="B24" s="57"/>
      <c r="C24" s="57"/>
      <c r="D24" s="57"/>
      <c r="E24" s="81"/>
      <c r="F24" s="57"/>
      <c r="G24" s="57"/>
      <c r="H24" s="57"/>
      <c r="I24" s="57"/>
      <c r="J24" s="57"/>
      <c r="K24" s="57"/>
      <c r="L24" s="57"/>
      <c r="M24" s="57"/>
      <c r="N24" s="63"/>
      <c r="O24" s="57"/>
      <c r="P24" s="57"/>
      <c r="Q24" s="57"/>
      <c r="R24" s="57"/>
      <c r="S24" s="57"/>
    </row>
    <row r="25" spans="1:19" customFormat="1" x14ac:dyDescent="0.35">
      <c r="A25" s="62"/>
      <c r="B25" s="109"/>
      <c r="C25" s="110"/>
      <c r="D25" s="111"/>
      <c r="E25" s="81"/>
      <c r="F25" s="204" t="s">
        <v>30</v>
      </c>
      <c r="G25" s="205"/>
      <c r="H25" s="206"/>
      <c r="I25" s="207" t="s">
        <v>37</v>
      </c>
      <c r="J25" s="208"/>
      <c r="K25" s="208"/>
      <c r="L25" s="208"/>
      <c r="M25" s="209"/>
      <c r="N25" s="63"/>
      <c r="O25" s="57"/>
      <c r="P25" s="57"/>
      <c r="Q25" s="57"/>
      <c r="R25" s="57"/>
      <c r="S25" s="57"/>
    </row>
    <row r="26" spans="1:19" customFormat="1" x14ac:dyDescent="0.35">
      <c r="A26" s="62"/>
      <c r="B26" s="112"/>
      <c r="C26" s="113"/>
      <c r="D26" s="114"/>
      <c r="E26" s="81"/>
      <c r="F26" s="204" t="s">
        <v>32</v>
      </c>
      <c r="G26" s="205"/>
      <c r="H26" s="206"/>
      <c r="I26" s="207" t="s">
        <v>169</v>
      </c>
      <c r="J26" s="208"/>
      <c r="K26" s="208"/>
      <c r="L26" s="208"/>
      <c r="M26" s="209"/>
      <c r="N26" s="63"/>
      <c r="O26" s="57"/>
      <c r="P26" s="57"/>
      <c r="Q26" s="57"/>
      <c r="R26" s="57"/>
      <c r="S26" s="57"/>
    </row>
    <row r="27" spans="1:19" customFormat="1" x14ac:dyDescent="0.35">
      <c r="A27" s="62"/>
      <c r="B27" s="112"/>
      <c r="C27" s="113"/>
      <c r="D27" s="114"/>
      <c r="E27" s="81"/>
      <c r="F27" s="186" t="s">
        <v>33</v>
      </c>
      <c r="G27" s="187"/>
      <c r="H27" s="188"/>
      <c r="I27" s="207" t="s">
        <v>175</v>
      </c>
      <c r="J27" s="208"/>
      <c r="K27" s="208"/>
      <c r="L27" s="208"/>
      <c r="M27" s="209"/>
      <c r="N27" s="63"/>
      <c r="O27" s="57"/>
      <c r="P27" s="57"/>
      <c r="Q27" s="57"/>
      <c r="R27" s="57"/>
      <c r="S27" s="57"/>
    </row>
    <row r="28" spans="1:19" customFormat="1" x14ac:dyDescent="0.35">
      <c r="A28" s="62"/>
      <c r="B28" s="112"/>
      <c r="C28" s="113"/>
      <c r="D28" s="114"/>
      <c r="E28" s="57"/>
      <c r="F28" s="186" t="s">
        <v>34</v>
      </c>
      <c r="G28" s="187"/>
      <c r="H28" s="188"/>
      <c r="I28" s="210" t="s">
        <v>176</v>
      </c>
      <c r="J28" s="211"/>
      <c r="K28" s="211"/>
      <c r="L28" s="211"/>
      <c r="M28" s="212"/>
      <c r="N28" s="63"/>
      <c r="O28" s="57"/>
      <c r="P28" s="57"/>
      <c r="Q28" s="57"/>
      <c r="R28" s="57"/>
      <c r="S28" s="57"/>
    </row>
    <row r="29" spans="1:19" customFormat="1" x14ac:dyDescent="0.35">
      <c r="A29" s="62"/>
      <c r="B29" s="115"/>
      <c r="C29" s="116"/>
      <c r="D29" s="117"/>
      <c r="E29" s="57"/>
      <c r="F29" s="186" t="s">
        <v>35</v>
      </c>
      <c r="G29" s="187"/>
      <c r="H29" s="188"/>
      <c r="I29" s="207" t="s">
        <v>177</v>
      </c>
      <c r="J29" s="208"/>
      <c r="K29" s="208"/>
      <c r="L29" s="208"/>
      <c r="M29" s="209"/>
      <c r="N29" s="63"/>
      <c r="O29" s="57"/>
      <c r="P29" s="57"/>
      <c r="Q29" s="57"/>
      <c r="R29" s="57"/>
      <c r="S29" s="57"/>
    </row>
    <row r="30" spans="1:19" customFormat="1" ht="15" customHeight="1" x14ac:dyDescent="0.35">
      <c r="A30" s="62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63"/>
      <c r="O30" s="57"/>
      <c r="P30" s="57"/>
      <c r="Q30" s="57"/>
      <c r="R30" s="57"/>
      <c r="S30" s="57"/>
    </row>
    <row r="31" spans="1:19" customFormat="1" x14ac:dyDescent="0.35">
      <c r="A31" s="62"/>
      <c r="B31" s="203" t="s">
        <v>36</v>
      </c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63"/>
      <c r="O31" s="57"/>
      <c r="P31" s="57"/>
      <c r="Q31" s="57"/>
      <c r="R31" s="57"/>
      <c r="S31" s="57"/>
    </row>
    <row r="32" spans="1:19" customFormat="1" x14ac:dyDescent="0.35">
      <c r="A32" s="62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63"/>
      <c r="O32" s="57"/>
      <c r="P32" s="57"/>
      <c r="Q32" s="57"/>
      <c r="R32" s="57"/>
      <c r="S32" s="57"/>
    </row>
    <row r="33" spans="1:19" customFormat="1" ht="15.75" customHeight="1" x14ac:dyDescent="0.35">
      <c r="A33" s="62"/>
      <c r="B33" s="180" t="s">
        <v>181</v>
      </c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2"/>
      <c r="N33" s="63"/>
      <c r="O33" s="57"/>
      <c r="P33" s="57"/>
      <c r="Q33" s="57"/>
      <c r="R33" s="57"/>
      <c r="S33" s="57"/>
    </row>
    <row r="34" spans="1:19" customFormat="1" x14ac:dyDescent="0.35">
      <c r="A34" s="62"/>
      <c r="B34" s="183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5"/>
      <c r="N34" s="63"/>
      <c r="O34" s="57"/>
      <c r="P34" s="57"/>
      <c r="Q34" s="57"/>
      <c r="R34" s="57"/>
      <c r="S34" s="57"/>
    </row>
    <row r="35" spans="1:19" customFormat="1" x14ac:dyDescent="0.35">
      <c r="A35" s="62"/>
      <c r="B35" s="183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5"/>
      <c r="N35" s="63"/>
      <c r="O35" s="57"/>
      <c r="P35" s="57"/>
      <c r="Q35" s="57"/>
      <c r="R35" s="57"/>
      <c r="S35" s="57"/>
    </row>
    <row r="36" spans="1:19" customFormat="1" x14ac:dyDescent="0.35">
      <c r="A36" s="62"/>
      <c r="B36" s="183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5"/>
      <c r="N36" s="63"/>
      <c r="O36" s="57"/>
      <c r="P36" s="57"/>
      <c r="Q36" s="57"/>
      <c r="R36" s="57"/>
      <c r="S36" s="57"/>
    </row>
    <row r="37" spans="1:19" customFormat="1" x14ac:dyDescent="0.35">
      <c r="A37" s="62"/>
      <c r="B37" s="183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5"/>
      <c r="N37" s="63"/>
      <c r="O37" s="57"/>
      <c r="P37" s="57"/>
      <c r="Q37" s="57"/>
      <c r="R37" s="57"/>
      <c r="S37" s="57"/>
    </row>
    <row r="38" spans="1:19" customFormat="1" ht="12.75" customHeight="1" x14ac:dyDescent="0.35">
      <c r="A38" s="62"/>
      <c r="B38" s="183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5"/>
      <c r="N38" s="63"/>
      <c r="O38" s="57"/>
      <c r="P38" s="57"/>
      <c r="Q38" s="57"/>
      <c r="R38" s="57"/>
      <c r="S38" s="57"/>
    </row>
    <row r="39" spans="1:19" customFormat="1" ht="15" thickBot="1" x14ac:dyDescent="0.4">
      <c r="A39" s="82"/>
      <c r="B39" s="183"/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5"/>
      <c r="N39" s="83"/>
      <c r="O39" s="57"/>
      <c r="P39" s="57"/>
      <c r="Q39" s="57"/>
      <c r="R39" s="57"/>
      <c r="S39" s="57"/>
    </row>
    <row r="40" spans="1:19" x14ac:dyDescent="0.35">
      <c r="B40" s="103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5"/>
    </row>
    <row r="41" spans="1:19" x14ac:dyDescent="0.35">
      <c r="B41" s="106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8"/>
    </row>
  </sheetData>
  <mergeCells count="35">
    <mergeCell ref="B22:C22"/>
    <mergeCell ref="K22:L22"/>
    <mergeCell ref="B23:C23"/>
    <mergeCell ref="K23:L23"/>
    <mergeCell ref="B31:M31"/>
    <mergeCell ref="F25:H25"/>
    <mergeCell ref="I25:M25"/>
    <mergeCell ref="F26:H26"/>
    <mergeCell ref="I26:M26"/>
    <mergeCell ref="F27:H27"/>
    <mergeCell ref="I29:M29"/>
    <mergeCell ref="I27:M27"/>
    <mergeCell ref="I28:M28"/>
    <mergeCell ref="B13:E13"/>
    <mergeCell ref="B14:E14"/>
    <mergeCell ref="B15:E15"/>
    <mergeCell ref="B18:E18"/>
    <mergeCell ref="J21:K21"/>
    <mergeCell ref="B16:E16"/>
    <mergeCell ref="B33:M39"/>
    <mergeCell ref="F28:H28"/>
    <mergeCell ref="F29:H29"/>
    <mergeCell ref="B20:E20"/>
    <mergeCell ref="H3:M4"/>
    <mergeCell ref="D6:E6"/>
    <mergeCell ref="F6:G6"/>
    <mergeCell ref="H6:M6"/>
    <mergeCell ref="B7:C7"/>
    <mergeCell ref="D7:M7"/>
    <mergeCell ref="D8:H8"/>
    <mergeCell ref="I8:K8"/>
    <mergeCell ref="L8:M8"/>
    <mergeCell ref="B10:E10"/>
    <mergeCell ref="B11:E11"/>
    <mergeCell ref="B12:E12"/>
  </mergeCells>
  <dataValidations count="1">
    <dataValidation allowBlank="1" showInputMessage="1" showErrorMessage="1" promptTitle="Médida" sqref="F10" xr:uid="{00000000-0002-0000-0200-000000000000}"/>
  </dataValidations>
  <printOptions horizontalCentered="1" verticalCentered="1"/>
  <pageMargins left="0.70866141732283516" right="0.70866141732283516" top="0.74803149606299213" bottom="0.74803149606299213" header="0.31496062992126012" footer="0.31496062992126012"/>
  <pageSetup paperSize="9" scale="78" fitToWidth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891DA-EDD8-4399-AD8E-74E8E86D3E8E}">
  <sheetPr>
    <pageSetUpPr fitToPage="1"/>
  </sheetPr>
  <dimension ref="B2:AB53"/>
  <sheetViews>
    <sheetView topLeftCell="A29" zoomScale="70" zoomScaleNormal="70" workbookViewId="0">
      <selection activeCell="B45" sqref="B45:S46"/>
    </sheetView>
  </sheetViews>
  <sheetFormatPr defaultRowHeight="14.5" x14ac:dyDescent="0.35"/>
  <cols>
    <col min="1" max="1" width="2.7265625" customWidth="1"/>
    <col min="3" max="3" width="28.6328125" customWidth="1"/>
    <col min="5" max="5" width="11.1796875" customWidth="1"/>
    <col min="6" max="6" width="9.90625" customWidth="1"/>
    <col min="7" max="7" width="14" hidden="1" customWidth="1"/>
    <col min="8" max="8" width="13.26953125" customWidth="1"/>
    <col min="9" max="9" width="9.6328125" customWidth="1"/>
    <col min="10" max="10" width="6.08984375" bestFit="1" customWidth="1"/>
    <col min="11" max="11" width="10.1796875" customWidth="1"/>
    <col min="12" max="12" width="8.453125" customWidth="1"/>
    <col min="13" max="13" width="11.453125" hidden="1" customWidth="1"/>
    <col min="14" max="14" width="12" hidden="1" customWidth="1"/>
    <col min="15" max="15" width="13.1796875" hidden="1" customWidth="1"/>
    <col min="16" max="16" width="13.7265625" hidden="1" customWidth="1"/>
    <col min="17" max="17" width="11.453125" hidden="1" customWidth="1"/>
    <col min="18" max="18" width="12.26953125" hidden="1" customWidth="1"/>
    <col min="19" max="19" width="10.1796875" customWidth="1"/>
    <col min="20" max="20" width="10.7265625" hidden="1" customWidth="1"/>
    <col min="21" max="21" width="10.36328125" hidden="1" customWidth="1"/>
    <col min="22" max="22" width="7.90625" hidden="1" customWidth="1"/>
    <col min="23" max="23" width="7.36328125" hidden="1" customWidth="1"/>
  </cols>
  <sheetData>
    <row r="2" spans="2:28" ht="46.5" x14ac:dyDescent="0.35">
      <c r="B2" s="218" t="s">
        <v>154</v>
      </c>
      <c r="C2" s="218"/>
      <c r="D2" s="218"/>
      <c r="E2" s="89" t="s">
        <v>103</v>
      </c>
      <c r="F2" s="89" t="s">
        <v>104</v>
      </c>
      <c r="G2" s="89" t="s">
        <v>105</v>
      </c>
      <c r="H2" s="89" t="s">
        <v>106</v>
      </c>
      <c r="I2" s="89" t="s">
        <v>107</v>
      </c>
      <c r="J2" s="89" t="s">
        <v>108</v>
      </c>
      <c r="K2" s="89" t="s">
        <v>109</v>
      </c>
      <c r="L2" s="89" t="s">
        <v>110</v>
      </c>
      <c r="M2" s="89" t="s">
        <v>121</v>
      </c>
      <c r="N2" s="89" t="s">
        <v>111</v>
      </c>
      <c r="O2" s="89" t="s">
        <v>112</v>
      </c>
      <c r="P2" s="89" t="s">
        <v>113</v>
      </c>
      <c r="Q2" s="89" t="s">
        <v>114</v>
      </c>
      <c r="R2" s="89" t="s">
        <v>115</v>
      </c>
      <c r="S2" s="89" t="s">
        <v>116</v>
      </c>
      <c r="T2" s="89" t="s">
        <v>117</v>
      </c>
      <c r="U2" s="89" t="s">
        <v>118</v>
      </c>
      <c r="V2" s="89" t="s">
        <v>119</v>
      </c>
      <c r="W2" s="89" t="s">
        <v>120</v>
      </c>
    </row>
    <row r="3" spans="2:28" x14ac:dyDescent="0.35">
      <c r="B3" s="149" t="s">
        <v>155</v>
      </c>
      <c r="C3" s="149"/>
      <c r="D3" s="39">
        <v>0.1</v>
      </c>
      <c r="E3" s="101">
        <v>23</v>
      </c>
      <c r="F3" s="101">
        <v>0</v>
      </c>
      <c r="G3" s="101">
        <v>0.2</v>
      </c>
      <c r="H3" s="101">
        <v>3.6</v>
      </c>
      <c r="I3" s="101">
        <v>3.3</v>
      </c>
      <c r="J3" s="101">
        <v>3</v>
      </c>
      <c r="K3" s="101">
        <v>0.7</v>
      </c>
      <c r="L3" s="101">
        <v>0.3</v>
      </c>
      <c r="M3" s="101">
        <v>6</v>
      </c>
      <c r="N3" s="101">
        <v>0</v>
      </c>
      <c r="O3" s="101">
        <v>0.05</v>
      </c>
      <c r="P3" s="101">
        <v>0</v>
      </c>
      <c r="Q3" s="101">
        <v>3</v>
      </c>
      <c r="R3" s="101">
        <v>140</v>
      </c>
      <c r="S3" s="101">
        <v>6.7</v>
      </c>
      <c r="T3" s="101">
        <v>18</v>
      </c>
      <c r="U3" s="101">
        <v>8</v>
      </c>
      <c r="V3" s="101">
        <v>0.5</v>
      </c>
      <c r="W3" s="101">
        <v>0.1</v>
      </c>
    </row>
    <row r="4" spans="2:28" x14ac:dyDescent="0.35">
      <c r="B4" s="149" t="s">
        <v>156</v>
      </c>
      <c r="C4" s="149"/>
      <c r="D4" s="39">
        <v>0.1</v>
      </c>
      <c r="E4" s="88">
        <v>72</v>
      </c>
      <c r="F4" s="88">
        <v>0.5</v>
      </c>
      <c r="G4" s="88">
        <v>6.9999999999999993E-2</v>
      </c>
      <c r="H4" s="88">
        <v>7.5</v>
      </c>
      <c r="I4" s="88">
        <v>1.5</v>
      </c>
      <c r="J4" s="88">
        <v>7.3</v>
      </c>
      <c r="K4" s="88">
        <v>5.6</v>
      </c>
      <c r="L4" s="88">
        <v>0.3</v>
      </c>
      <c r="M4" s="88">
        <v>73.5</v>
      </c>
      <c r="N4" s="88">
        <v>0</v>
      </c>
      <c r="O4" s="88">
        <v>5.5999999999999994E-2</v>
      </c>
      <c r="P4" s="88">
        <v>0</v>
      </c>
      <c r="Q4" s="88">
        <v>13.649999999999999</v>
      </c>
      <c r="R4" s="88">
        <v>217</v>
      </c>
      <c r="S4" s="88">
        <v>3.2</v>
      </c>
      <c r="T4" s="88">
        <v>22.4</v>
      </c>
      <c r="U4" s="88">
        <v>8.3999999999999986</v>
      </c>
      <c r="V4" s="88">
        <v>0.21</v>
      </c>
      <c r="W4" s="88">
        <v>6.9999999999999993E-2</v>
      </c>
    </row>
    <row r="5" spans="2:28" x14ac:dyDescent="0.35">
      <c r="B5" s="149" t="s">
        <v>15</v>
      </c>
      <c r="C5" s="149"/>
      <c r="D5" s="39">
        <v>0.1</v>
      </c>
      <c r="E5" s="92">
        <v>20</v>
      </c>
      <c r="F5" s="88">
        <v>0.02</v>
      </c>
      <c r="G5" s="88">
        <v>3.0000000000000001E-3</v>
      </c>
      <c r="H5" s="88">
        <v>3.1</v>
      </c>
      <c r="I5" s="88">
        <v>2.2000000000000002</v>
      </c>
      <c r="J5" s="88">
        <v>1.3</v>
      </c>
      <c r="K5" s="88">
        <v>0.9</v>
      </c>
      <c r="L5" s="88">
        <v>0</v>
      </c>
      <c r="M5" s="88">
        <v>0</v>
      </c>
      <c r="N5" s="88">
        <v>0</v>
      </c>
      <c r="O5" s="88">
        <v>1.14E-2</v>
      </c>
      <c r="P5" s="88">
        <v>0</v>
      </c>
      <c r="Q5" s="88">
        <v>0.51</v>
      </c>
      <c r="R5" s="88">
        <v>10.5</v>
      </c>
      <c r="S5" s="88">
        <v>31</v>
      </c>
      <c r="T5" s="88">
        <v>2.58</v>
      </c>
      <c r="U5" s="88">
        <v>0.51</v>
      </c>
      <c r="V5" s="88">
        <v>2.4E-2</v>
      </c>
      <c r="W5" s="88">
        <v>2.0999999999999998E-2</v>
      </c>
    </row>
    <row r="6" spans="2:28" x14ac:dyDescent="0.35">
      <c r="B6" s="149" t="s">
        <v>158</v>
      </c>
      <c r="C6" s="149"/>
      <c r="D6" s="39">
        <v>0.1</v>
      </c>
      <c r="E6" s="88">
        <v>22</v>
      </c>
      <c r="F6" s="88">
        <v>0.2</v>
      </c>
      <c r="G6" s="88">
        <v>0</v>
      </c>
      <c r="H6" s="88">
        <v>1.4</v>
      </c>
      <c r="I6" s="88">
        <v>1.3</v>
      </c>
      <c r="J6" s="88">
        <v>2.9</v>
      </c>
      <c r="K6" s="88">
        <v>2.2000000000000002</v>
      </c>
      <c r="L6" s="88">
        <v>0.3</v>
      </c>
      <c r="M6" s="88">
        <v>0</v>
      </c>
      <c r="N6" s="88">
        <v>0</v>
      </c>
      <c r="O6" s="88">
        <v>0.1</v>
      </c>
      <c r="P6" s="88">
        <v>0</v>
      </c>
      <c r="Q6" s="88">
        <v>4</v>
      </c>
      <c r="R6" s="88">
        <v>105</v>
      </c>
      <c r="S6" s="88">
        <v>46</v>
      </c>
      <c r="T6" s="88">
        <v>15</v>
      </c>
      <c r="U6" s="88">
        <v>6</v>
      </c>
      <c r="V6" s="88">
        <v>0.25</v>
      </c>
      <c r="W6" s="88">
        <v>0.15</v>
      </c>
    </row>
    <row r="7" spans="2:28" x14ac:dyDescent="0.35">
      <c r="B7" s="149" t="s">
        <v>157</v>
      </c>
      <c r="C7" s="149"/>
      <c r="D7" s="39">
        <v>0.1</v>
      </c>
      <c r="E7" s="88">
        <v>87</v>
      </c>
      <c r="F7" s="88">
        <v>0</v>
      </c>
      <c r="G7" s="88">
        <v>0</v>
      </c>
      <c r="H7" s="88">
        <v>18.5</v>
      </c>
      <c r="I7" s="88">
        <v>1.2</v>
      </c>
      <c r="J7" s="88">
        <v>1.6</v>
      </c>
      <c r="K7" s="88">
        <v>2.4</v>
      </c>
      <c r="L7" s="88">
        <v>0.3</v>
      </c>
      <c r="M7" s="88">
        <v>0</v>
      </c>
      <c r="N7" s="88">
        <v>0</v>
      </c>
      <c r="O7" s="88">
        <v>0</v>
      </c>
      <c r="P7" s="88">
        <v>0</v>
      </c>
      <c r="Q7" s="88">
        <v>0</v>
      </c>
      <c r="R7" s="88">
        <v>0.15000000000000002</v>
      </c>
      <c r="S7" s="88">
        <v>9</v>
      </c>
      <c r="T7" s="88">
        <v>0</v>
      </c>
      <c r="U7" s="88">
        <v>0.375</v>
      </c>
      <c r="V7" s="88">
        <v>0</v>
      </c>
      <c r="W7" s="88">
        <v>7.5000000000000011E-2</v>
      </c>
    </row>
    <row r="8" spans="2:28" x14ac:dyDescent="0.35">
      <c r="B8" s="44" t="s">
        <v>150</v>
      </c>
      <c r="C8" s="45"/>
      <c r="D8" s="39">
        <v>0.04</v>
      </c>
      <c r="E8" s="88">
        <v>35.96</v>
      </c>
      <c r="F8" s="88">
        <v>2.65</v>
      </c>
      <c r="G8" s="88">
        <v>0</v>
      </c>
      <c r="H8" s="88">
        <v>0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</row>
    <row r="9" spans="2:28" x14ac:dyDescent="0.35">
      <c r="B9" s="149" t="s">
        <v>16</v>
      </c>
      <c r="C9" s="149"/>
      <c r="D9" s="39">
        <v>0.4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0</v>
      </c>
      <c r="K9" s="88">
        <v>0</v>
      </c>
      <c r="L9" s="88">
        <v>0</v>
      </c>
      <c r="M9" s="88">
        <v>0</v>
      </c>
      <c r="N9" s="88">
        <v>0</v>
      </c>
      <c r="O9" s="88">
        <v>0</v>
      </c>
      <c r="P9" s="88">
        <v>0</v>
      </c>
      <c r="Q9" s="88">
        <v>0</v>
      </c>
      <c r="R9" s="88">
        <v>0</v>
      </c>
      <c r="S9" s="88">
        <v>0.08</v>
      </c>
      <c r="T9" s="88">
        <v>0</v>
      </c>
      <c r="U9" s="88">
        <v>0</v>
      </c>
      <c r="V9" s="88">
        <v>0</v>
      </c>
      <c r="W9" s="88">
        <v>0</v>
      </c>
    </row>
    <row r="10" spans="2:28" x14ac:dyDescent="0.35">
      <c r="B10" s="222" t="s">
        <v>17</v>
      </c>
      <c r="C10" s="223"/>
      <c r="D10" s="94">
        <v>2E-3</v>
      </c>
      <c r="E10" s="92">
        <v>0</v>
      </c>
      <c r="F10" s="88">
        <v>0</v>
      </c>
      <c r="G10" s="88"/>
      <c r="H10" s="88">
        <v>0</v>
      </c>
      <c r="I10" s="88">
        <v>0</v>
      </c>
      <c r="J10" s="88">
        <v>0</v>
      </c>
      <c r="K10" s="88">
        <v>0</v>
      </c>
      <c r="L10" s="88">
        <v>2E-3</v>
      </c>
      <c r="M10" s="88"/>
      <c r="N10" s="88"/>
      <c r="O10" s="88"/>
      <c r="P10" s="88"/>
      <c r="Q10" s="88"/>
      <c r="R10" s="88"/>
      <c r="S10" s="88">
        <v>0</v>
      </c>
      <c r="T10" s="88">
        <v>1.1099999999999999</v>
      </c>
      <c r="U10" s="88">
        <v>0.32999999999999996</v>
      </c>
      <c r="V10" s="88">
        <v>0.16499999999999998</v>
      </c>
      <c r="W10" s="88">
        <v>2.0999999999999998E-2</v>
      </c>
    </row>
    <row r="11" spans="2:28" x14ac:dyDescent="0.35">
      <c r="B11" s="224"/>
      <c r="C11" s="225"/>
      <c r="D11" s="94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>
        <v>175</v>
      </c>
      <c r="U11" s="88">
        <v>45</v>
      </c>
      <c r="V11" s="88">
        <v>1.5</v>
      </c>
      <c r="W11" s="88">
        <v>1.125</v>
      </c>
    </row>
    <row r="12" spans="2:28" x14ac:dyDescent="0.35">
      <c r="B12" s="224"/>
      <c r="C12" s="225"/>
      <c r="D12" s="94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>
        <v>37.5</v>
      </c>
      <c r="U12" s="88">
        <v>5.0999999999999996</v>
      </c>
      <c r="V12" s="88">
        <v>0.54</v>
      </c>
      <c r="W12" s="88">
        <v>0.27900000000000003</v>
      </c>
    </row>
    <row r="13" spans="2:28" x14ac:dyDescent="0.35">
      <c r="B13" s="213" t="s">
        <v>102</v>
      </c>
      <c r="C13" s="213"/>
      <c r="D13" s="213"/>
      <c r="E13" s="90">
        <f>SUM(E3:E12)</f>
        <v>259.95999999999998</v>
      </c>
      <c r="F13" s="90">
        <f>SUM(F4:F12)</f>
        <v>3.37</v>
      </c>
      <c r="G13" s="90">
        <f t="shared" ref="G13:W13" si="0">SUM(G7:G12)</f>
        <v>0</v>
      </c>
      <c r="H13" s="90">
        <f>SUM(H3:H12)</f>
        <v>34.1</v>
      </c>
      <c r="I13" s="90">
        <f>SUM(I3:I12)</f>
        <v>9.5</v>
      </c>
      <c r="J13" s="90">
        <f>SUM(J3:J12)</f>
        <v>16.100000000000001</v>
      </c>
      <c r="K13" s="90">
        <f>SUM(K3:K12)</f>
        <v>11.8</v>
      </c>
      <c r="L13" s="90">
        <f>SUM(S13)</f>
        <v>95.98</v>
      </c>
      <c r="M13" s="90">
        <f t="shared" si="0"/>
        <v>0</v>
      </c>
      <c r="N13" s="90">
        <f t="shared" si="0"/>
        <v>0</v>
      </c>
      <c r="O13" s="90">
        <f t="shared" si="0"/>
        <v>0</v>
      </c>
      <c r="P13" s="90">
        <f t="shared" si="0"/>
        <v>0</v>
      </c>
      <c r="Q13" s="90">
        <f t="shared" si="0"/>
        <v>0</v>
      </c>
      <c r="R13" s="90">
        <f t="shared" si="0"/>
        <v>0.15000000000000002</v>
      </c>
      <c r="S13" s="90">
        <f>SUM(S3:S12)</f>
        <v>95.98</v>
      </c>
      <c r="T13" s="90">
        <f t="shared" si="0"/>
        <v>213.61</v>
      </c>
      <c r="U13" s="90">
        <f t="shared" si="0"/>
        <v>50.805</v>
      </c>
      <c r="V13" s="90">
        <f t="shared" si="0"/>
        <v>2.2050000000000001</v>
      </c>
      <c r="W13" s="90">
        <f t="shared" si="0"/>
        <v>1.5</v>
      </c>
    </row>
    <row r="15" spans="2:28" ht="45" customHeight="1" x14ac:dyDescent="0.35">
      <c r="B15" s="219" t="s">
        <v>134</v>
      </c>
      <c r="C15" s="220"/>
      <c r="D15" s="221"/>
      <c r="E15" s="89" t="s">
        <v>103</v>
      </c>
      <c r="F15" s="89" t="s">
        <v>104</v>
      </c>
      <c r="G15" s="89" t="s">
        <v>105</v>
      </c>
      <c r="H15" s="89" t="s">
        <v>106</v>
      </c>
      <c r="I15" s="89" t="s">
        <v>107</v>
      </c>
      <c r="J15" s="89" t="s">
        <v>108</v>
      </c>
      <c r="K15" s="89" t="s">
        <v>109</v>
      </c>
      <c r="L15" s="89" t="s">
        <v>110</v>
      </c>
      <c r="M15" s="89" t="s">
        <v>121</v>
      </c>
      <c r="N15" s="89" t="s">
        <v>111</v>
      </c>
      <c r="O15" s="89" t="s">
        <v>112</v>
      </c>
      <c r="P15" s="89" t="s">
        <v>113</v>
      </c>
      <c r="Q15" s="89" t="s">
        <v>114</v>
      </c>
      <c r="R15" s="89" t="s">
        <v>115</v>
      </c>
      <c r="S15" s="89" t="s">
        <v>116</v>
      </c>
      <c r="T15" s="89" t="s">
        <v>117</v>
      </c>
      <c r="U15" s="89" t="s">
        <v>118</v>
      </c>
      <c r="V15" s="89" t="s">
        <v>119</v>
      </c>
      <c r="W15" s="89" t="s">
        <v>120</v>
      </c>
    </row>
    <row r="16" spans="2:28" x14ac:dyDescent="0.35">
      <c r="B16" s="214" t="s">
        <v>152</v>
      </c>
      <c r="C16" s="215"/>
      <c r="D16" s="9">
        <v>0.3</v>
      </c>
      <c r="E16" s="88">
        <v>786</v>
      </c>
      <c r="F16" s="88">
        <v>65.7</v>
      </c>
      <c r="G16" s="88">
        <v>0.4</v>
      </c>
      <c r="H16" s="88">
        <v>0</v>
      </c>
      <c r="I16" s="88">
        <v>0</v>
      </c>
      <c r="J16" s="88">
        <v>0</v>
      </c>
      <c r="K16" s="88">
        <v>48.6</v>
      </c>
      <c r="L16" s="88">
        <v>0.3</v>
      </c>
      <c r="M16" s="88">
        <v>12</v>
      </c>
      <c r="N16" s="88">
        <v>22.4</v>
      </c>
      <c r="O16" s="88">
        <v>0.16</v>
      </c>
      <c r="P16" s="88">
        <v>2.52</v>
      </c>
      <c r="Q16" s="88">
        <v>0</v>
      </c>
      <c r="R16" s="88">
        <v>1640</v>
      </c>
      <c r="S16" s="88">
        <v>36</v>
      </c>
      <c r="T16" s="88">
        <v>880</v>
      </c>
      <c r="U16" s="88">
        <v>104</v>
      </c>
      <c r="V16" s="88">
        <v>2</v>
      </c>
      <c r="W16" s="88">
        <v>2.8</v>
      </c>
      <c r="Y16" s="122"/>
      <c r="Z16" s="122"/>
      <c r="AA16" s="122"/>
      <c r="AB16" s="122"/>
    </row>
    <row r="17" spans="2:28" x14ac:dyDescent="0.35">
      <c r="B17" s="216" t="s">
        <v>136</v>
      </c>
      <c r="C17" s="217"/>
      <c r="D17" s="9">
        <v>0.01</v>
      </c>
      <c r="E17" s="92">
        <v>0.72</v>
      </c>
      <c r="F17" s="88">
        <v>6.0000000000000001E-3</v>
      </c>
      <c r="G17" s="88">
        <v>2.5000000000000001E-2</v>
      </c>
      <c r="H17" s="88">
        <v>0.113</v>
      </c>
      <c r="I17" s="88">
        <v>1.2999999999999999E-2</v>
      </c>
      <c r="J17" s="88">
        <v>0.03</v>
      </c>
      <c r="K17" s="88">
        <v>3.7999999999999999E-2</v>
      </c>
      <c r="L17" s="88">
        <v>0</v>
      </c>
      <c r="M17" s="88">
        <v>54.25</v>
      </c>
      <c r="N17" s="88">
        <v>0</v>
      </c>
      <c r="O17" s="88">
        <v>7.7499999999999999E-2</v>
      </c>
      <c r="P17" s="88">
        <v>0</v>
      </c>
      <c r="Q17" s="88">
        <v>22.5</v>
      </c>
      <c r="R17" s="88">
        <v>30</v>
      </c>
      <c r="S17" s="88">
        <v>0.17</v>
      </c>
      <c r="T17" s="88">
        <v>6</v>
      </c>
      <c r="U17" s="88">
        <v>2.5</v>
      </c>
      <c r="V17" s="88">
        <v>0.15</v>
      </c>
      <c r="W17" s="88">
        <v>0.05</v>
      </c>
      <c r="Y17" s="122"/>
      <c r="Z17" s="122"/>
      <c r="AA17" s="122"/>
      <c r="AB17" s="122"/>
    </row>
    <row r="18" spans="2:28" x14ac:dyDescent="0.35">
      <c r="B18" s="216" t="s">
        <v>140</v>
      </c>
      <c r="C18" s="217"/>
      <c r="D18" s="9">
        <v>0.2</v>
      </c>
      <c r="E18" s="92">
        <v>6.2</v>
      </c>
      <c r="F18" s="88">
        <v>0.06</v>
      </c>
      <c r="G18" s="88">
        <v>0</v>
      </c>
      <c r="H18" s="88">
        <v>1.1399999999999999</v>
      </c>
      <c r="I18" s="88">
        <v>1.1399999999999999</v>
      </c>
      <c r="J18" s="88">
        <v>0.42</v>
      </c>
      <c r="K18" s="88">
        <v>0.01</v>
      </c>
      <c r="L18" s="88">
        <v>0</v>
      </c>
      <c r="M18" s="88">
        <v>0</v>
      </c>
      <c r="N18" s="88">
        <v>0</v>
      </c>
      <c r="O18" s="88">
        <v>0.1</v>
      </c>
      <c r="P18" s="88">
        <v>0</v>
      </c>
      <c r="Q18" s="88">
        <v>4</v>
      </c>
      <c r="R18" s="88">
        <v>105</v>
      </c>
      <c r="S18" s="88">
        <v>5.2</v>
      </c>
      <c r="T18" s="88">
        <v>15</v>
      </c>
      <c r="U18" s="88">
        <v>6</v>
      </c>
      <c r="V18" s="88">
        <v>0.25</v>
      </c>
      <c r="W18" s="88">
        <v>0.15</v>
      </c>
      <c r="Y18" s="122"/>
      <c r="Z18" s="122"/>
      <c r="AA18" s="122"/>
      <c r="AB18" s="122"/>
    </row>
    <row r="19" spans="2:28" x14ac:dyDescent="0.35">
      <c r="B19" s="216" t="s">
        <v>137</v>
      </c>
      <c r="C19" s="217"/>
      <c r="D19" s="9">
        <v>0.04</v>
      </c>
      <c r="E19" s="92">
        <v>1.04</v>
      </c>
      <c r="F19" s="88">
        <v>8.0000000000000002E-3</v>
      </c>
      <c r="G19" s="88">
        <v>0</v>
      </c>
      <c r="H19" s="88">
        <v>8.4000000000000005E-2</v>
      </c>
      <c r="I19" s="88">
        <v>0.08</v>
      </c>
      <c r="J19" s="88">
        <v>0.124</v>
      </c>
      <c r="K19" s="88">
        <v>9.6000000000000002E-2</v>
      </c>
      <c r="L19" s="88">
        <v>0</v>
      </c>
      <c r="M19" s="88">
        <v>1.7</v>
      </c>
      <c r="N19" s="88">
        <v>0</v>
      </c>
      <c r="O19" s="88">
        <v>4.2500000000000003E-2</v>
      </c>
      <c r="P19" s="88">
        <v>0</v>
      </c>
      <c r="Q19" s="88">
        <v>47.6</v>
      </c>
      <c r="R19" s="88">
        <v>110.5</v>
      </c>
      <c r="S19" s="88">
        <v>2.04</v>
      </c>
      <c r="T19" s="88">
        <v>8.5</v>
      </c>
      <c r="U19" s="88">
        <v>5.95</v>
      </c>
      <c r="V19" s="88">
        <v>0.17</v>
      </c>
      <c r="W19" s="88">
        <v>0</v>
      </c>
      <c r="Y19" s="122"/>
      <c r="Z19" s="122"/>
      <c r="AA19" s="122"/>
      <c r="AB19" s="122"/>
    </row>
    <row r="20" spans="2:28" x14ac:dyDescent="0.35">
      <c r="B20" s="216" t="s">
        <v>126</v>
      </c>
      <c r="C20" s="217"/>
      <c r="D20" s="9">
        <v>0.04</v>
      </c>
      <c r="E20" s="92">
        <v>1</v>
      </c>
      <c r="F20" s="88">
        <v>0</v>
      </c>
      <c r="G20" s="88">
        <v>0</v>
      </c>
      <c r="H20" s="88">
        <v>0.17599999999999999</v>
      </c>
      <c r="I20" s="88">
        <v>0.16400000000000001</v>
      </c>
      <c r="J20" s="88">
        <v>0.104</v>
      </c>
      <c r="K20" s="88">
        <v>2.4E-2</v>
      </c>
      <c r="L20" s="88">
        <v>4.0000000000000001E-3</v>
      </c>
      <c r="M20" s="88">
        <v>0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88">
        <v>1.64</v>
      </c>
      <c r="T20" s="88">
        <v>0</v>
      </c>
      <c r="U20" s="88">
        <v>0</v>
      </c>
      <c r="V20" s="88">
        <v>0</v>
      </c>
      <c r="W20" s="88">
        <v>0</v>
      </c>
      <c r="Y20" s="122"/>
      <c r="Z20" s="122"/>
      <c r="AA20" s="122"/>
      <c r="AB20" s="122"/>
    </row>
    <row r="21" spans="2:28" x14ac:dyDescent="0.35">
      <c r="B21" s="14" t="s">
        <v>124</v>
      </c>
      <c r="C21" s="15"/>
      <c r="D21" s="9">
        <v>0.01</v>
      </c>
      <c r="E21" s="92">
        <v>8.99</v>
      </c>
      <c r="F21" s="88">
        <v>0.99</v>
      </c>
      <c r="G21" s="88">
        <v>0</v>
      </c>
      <c r="H21" s="88">
        <v>0</v>
      </c>
      <c r="I21" s="88">
        <v>0</v>
      </c>
      <c r="J21" s="88">
        <v>0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0</v>
      </c>
      <c r="W21" s="88">
        <v>0</v>
      </c>
      <c r="Y21" s="122"/>
      <c r="Z21" s="122"/>
      <c r="AA21" s="122"/>
      <c r="AB21" s="122"/>
    </row>
    <row r="22" spans="2:28" x14ac:dyDescent="0.35">
      <c r="B22" s="14" t="s">
        <v>125</v>
      </c>
      <c r="C22" s="15"/>
      <c r="D22" s="9">
        <v>0.04</v>
      </c>
      <c r="E22" s="88">
        <v>0.76</v>
      </c>
      <c r="F22" s="88">
        <v>1.2E-2</v>
      </c>
      <c r="G22" s="88">
        <v>0</v>
      </c>
      <c r="H22" s="88">
        <v>0.08</v>
      </c>
      <c r="I22" s="88">
        <v>7.5999999999999998E-2</v>
      </c>
      <c r="J22" s="88">
        <v>0.04</v>
      </c>
      <c r="K22" s="88">
        <v>0.64</v>
      </c>
      <c r="L22" s="88">
        <v>0</v>
      </c>
      <c r="M22" s="88">
        <v>0</v>
      </c>
      <c r="N22" s="88">
        <v>0</v>
      </c>
      <c r="O22" s="88">
        <v>0</v>
      </c>
      <c r="P22" s="88">
        <v>0</v>
      </c>
      <c r="Q22" s="88">
        <v>0</v>
      </c>
      <c r="R22" s="88">
        <v>0</v>
      </c>
      <c r="S22" s="88">
        <v>0.88</v>
      </c>
      <c r="T22" s="88">
        <v>0</v>
      </c>
      <c r="U22" s="88">
        <v>0</v>
      </c>
      <c r="V22" s="88">
        <v>0</v>
      </c>
      <c r="W22" s="88">
        <v>0</v>
      </c>
      <c r="Y22" s="122"/>
      <c r="Z22" s="122"/>
      <c r="AA22" s="122"/>
      <c r="AB22" s="122"/>
    </row>
    <row r="23" spans="2:28" x14ac:dyDescent="0.35">
      <c r="B23" s="216" t="s">
        <v>138</v>
      </c>
      <c r="C23" s="217"/>
      <c r="D23" s="9">
        <v>0.05</v>
      </c>
      <c r="E23" s="92">
        <v>1.5</v>
      </c>
      <c r="F23" s="88">
        <v>0.4</v>
      </c>
      <c r="G23" s="88">
        <v>1.728</v>
      </c>
      <c r="H23" s="88">
        <v>0.2</v>
      </c>
      <c r="I23" s="88">
        <v>0.2</v>
      </c>
      <c r="J23" s="88">
        <v>0.08</v>
      </c>
      <c r="K23" s="88">
        <v>0.05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0.42499999999999999</v>
      </c>
      <c r="T23" s="88">
        <v>0</v>
      </c>
      <c r="U23" s="88">
        <v>0</v>
      </c>
      <c r="V23" s="88">
        <v>0</v>
      </c>
      <c r="W23" s="88">
        <v>0</v>
      </c>
      <c r="Y23" s="122"/>
      <c r="Z23" s="122"/>
      <c r="AA23" s="122"/>
      <c r="AB23" s="122"/>
    </row>
    <row r="24" spans="2:28" x14ac:dyDescent="0.35">
      <c r="B24" s="216" t="s">
        <v>139</v>
      </c>
      <c r="C24" s="217"/>
      <c r="D24" s="9">
        <v>0.12</v>
      </c>
      <c r="E24" s="92">
        <v>402</v>
      </c>
      <c r="F24" s="88">
        <v>4.32</v>
      </c>
      <c r="G24" s="88">
        <v>0.05</v>
      </c>
      <c r="H24" s="88">
        <v>81.599999999999994</v>
      </c>
      <c r="I24" s="88">
        <v>0</v>
      </c>
      <c r="J24" s="88">
        <v>6.0000000000000001E-3</v>
      </c>
      <c r="K24" s="88">
        <v>18</v>
      </c>
      <c r="L24" s="88">
        <v>0</v>
      </c>
      <c r="M24" s="88">
        <v>27.5</v>
      </c>
      <c r="N24" s="88">
        <v>0</v>
      </c>
      <c r="O24" s="88">
        <v>0.06</v>
      </c>
      <c r="P24" s="88">
        <v>0</v>
      </c>
      <c r="Q24" s="88">
        <v>8.5</v>
      </c>
      <c r="R24" s="88">
        <v>125</v>
      </c>
      <c r="S24" s="88">
        <v>1.3440000000000001</v>
      </c>
      <c r="T24" s="88">
        <v>16.5</v>
      </c>
      <c r="U24" s="88">
        <v>10</v>
      </c>
      <c r="V24" s="88">
        <v>0.4</v>
      </c>
      <c r="W24" s="88">
        <v>0.15</v>
      </c>
      <c r="Y24" s="122"/>
      <c r="Z24" s="122"/>
      <c r="AA24" s="122"/>
      <c r="AB24" s="122"/>
    </row>
    <row r="25" spans="2:28" x14ac:dyDescent="0.35">
      <c r="B25" s="171" t="s">
        <v>17</v>
      </c>
      <c r="C25" s="171"/>
      <c r="D25" s="93">
        <v>5.0000000000000001E-3</v>
      </c>
      <c r="E25" s="92">
        <v>0</v>
      </c>
      <c r="F25" s="88">
        <v>0</v>
      </c>
      <c r="G25" s="88"/>
      <c r="H25" s="88">
        <v>0</v>
      </c>
      <c r="I25" s="88">
        <v>0</v>
      </c>
      <c r="J25" s="88">
        <v>0</v>
      </c>
      <c r="K25" s="88">
        <v>0</v>
      </c>
      <c r="L25" s="88">
        <v>5.0000000000000001E-3</v>
      </c>
      <c r="M25" s="88"/>
      <c r="N25" s="88"/>
      <c r="O25" s="88"/>
      <c r="P25" s="88"/>
      <c r="Q25" s="88"/>
      <c r="R25" s="88"/>
      <c r="S25" s="88">
        <v>0</v>
      </c>
      <c r="T25" s="88">
        <v>16.5</v>
      </c>
      <c r="U25" s="88">
        <v>3.5</v>
      </c>
      <c r="V25" s="88">
        <v>0.35</v>
      </c>
      <c r="W25" s="88">
        <v>0.05</v>
      </c>
      <c r="Y25" s="122"/>
      <c r="Z25" s="122"/>
      <c r="AA25" s="122"/>
      <c r="AB25" s="122"/>
    </row>
    <row r="26" spans="2:28" x14ac:dyDescent="0.35">
      <c r="B26" s="171" t="s">
        <v>15</v>
      </c>
      <c r="C26" s="171"/>
      <c r="D26" s="93">
        <v>0.05</v>
      </c>
      <c r="E26" s="92">
        <v>10</v>
      </c>
      <c r="F26" s="88">
        <v>0.1</v>
      </c>
      <c r="G26" s="88"/>
      <c r="H26" s="88">
        <v>1.55</v>
      </c>
      <c r="I26" s="88">
        <v>1.1000000000000001</v>
      </c>
      <c r="J26" s="88">
        <v>6.5000000000000002E-2</v>
      </c>
      <c r="K26" s="88">
        <v>4.4999999999999998E-2</v>
      </c>
      <c r="L26" s="88">
        <v>0</v>
      </c>
      <c r="M26" s="88"/>
      <c r="N26" s="88"/>
      <c r="O26" s="88"/>
      <c r="P26" s="88"/>
      <c r="Q26" s="88"/>
      <c r="R26" s="88"/>
      <c r="S26" s="88">
        <v>1.55</v>
      </c>
      <c r="T26" s="88">
        <v>11</v>
      </c>
      <c r="U26" s="88">
        <v>2.75</v>
      </c>
      <c r="V26" s="88">
        <v>0.25</v>
      </c>
      <c r="W26" s="88">
        <v>0.05</v>
      </c>
      <c r="Y26" s="122"/>
      <c r="Z26" s="122"/>
      <c r="AA26" s="122"/>
      <c r="AB26" s="122"/>
    </row>
    <row r="27" spans="2:28" x14ac:dyDescent="0.35">
      <c r="B27" s="171" t="s">
        <v>166</v>
      </c>
      <c r="C27" s="171"/>
      <c r="D27" s="9">
        <v>0.03</v>
      </c>
      <c r="E27" s="92">
        <v>0.78</v>
      </c>
      <c r="F27" s="88">
        <v>8.9999999999999993E-3</v>
      </c>
      <c r="G27" s="88"/>
      <c r="H27" s="88">
        <v>8.6999999999999994E-2</v>
      </c>
      <c r="I27" s="88">
        <v>6.6000000000000003E-2</v>
      </c>
      <c r="J27" s="88">
        <v>7.1999999999999995E-2</v>
      </c>
      <c r="K27" s="88">
        <v>5.3999999999999999E-2</v>
      </c>
      <c r="L27" s="88">
        <v>0</v>
      </c>
      <c r="M27" s="88"/>
      <c r="N27" s="88"/>
      <c r="O27" s="88"/>
      <c r="P27" s="88"/>
      <c r="Q27" s="88"/>
      <c r="R27" s="88"/>
      <c r="S27" s="88">
        <v>0.72</v>
      </c>
      <c r="T27" s="88">
        <v>94.5</v>
      </c>
      <c r="U27" s="88">
        <v>29.25</v>
      </c>
      <c r="V27" s="88">
        <v>0.45</v>
      </c>
      <c r="W27" s="88">
        <v>0.45</v>
      </c>
      <c r="Y27" s="122"/>
      <c r="Z27" s="123"/>
      <c r="AA27" s="123"/>
      <c r="AB27" s="123"/>
    </row>
    <row r="28" spans="2:28" x14ac:dyDescent="0.35">
      <c r="B28" s="171" t="s">
        <v>148</v>
      </c>
      <c r="C28" s="171"/>
      <c r="D28" s="39">
        <v>0.04</v>
      </c>
      <c r="E28" s="92">
        <v>2.72</v>
      </c>
      <c r="F28" s="88">
        <v>0.02</v>
      </c>
      <c r="G28" s="88"/>
      <c r="H28" s="88">
        <v>0.28000000000000003</v>
      </c>
      <c r="I28" s="88">
        <v>5.6000000000000001E-2</v>
      </c>
      <c r="J28" s="88">
        <v>5.6000000000000001E-2</v>
      </c>
      <c r="K28" s="88">
        <v>0.21199999999999999</v>
      </c>
      <c r="L28" s="88">
        <v>0</v>
      </c>
      <c r="M28" s="88"/>
      <c r="N28" s="88"/>
      <c r="O28" s="88"/>
      <c r="P28" s="88"/>
      <c r="Q28" s="88"/>
      <c r="R28" s="88"/>
      <c r="S28" s="88">
        <v>1.28</v>
      </c>
      <c r="T28" s="90">
        <f t="shared" ref="T28:W28" si="1">SUM(T16:T26)</f>
        <v>953.5</v>
      </c>
      <c r="U28" s="90">
        <f t="shared" si="1"/>
        <v>134.69999999999999</v>
      </c>
      <c r="V28" s="90">
        <f t="shared" si="1"/>
        <v>3.57</v>
      </c>
      <c r="W28" s="90">
        <f t="shared" si="1"/>
        <v>3.2499999999999991</v>
      </c>
      <c r="Y28" s="122"/>
      <c r="Z28" s="122"/>
      <c r="AA28" s="122"/>
      <c r="AB28" s="122"/>
    </row>
    <row r="29" spans="2:28" x14ac:dyDescent="0.35">
      <c r="B29" s="213" t="s">
        <v>102</v>
      </c>
      <c r="C29" s="213"/>
      <c r="D29" s="213"/>
      <c r="E29" s="90">
        <f>SUM(E16:E28)</f>
        <v>1221.71</v>
      </c>
      <c r="F29" s="90">
        <f>SUM(F16:F28)</f>
        <v>71.625</v>
      </c>
      <c r="G29" s="90">
        <f ca="1">SUM(G16:G42)</f>
        <v>2.2279999999999998</v>
      </c>
      <c r="H29" s="90">
        <f>SUM(H16:H28)</f>
        <v>85.31</v>
      </c>
      <c r="I29" s="90">
        <f>SUM(I16:I28)</f>
        <v>2.8949999999999996</v>
      </c>
      <c r="J29" s="90">
        <f>SUM(J16:J28)</f>
        <v>0.997</v>
      </c>
      <c r="K29" s="90">
        <f>SUM(K16:K28)</f>
        <v>67.769000000000005</v>
      </c>
      <c r="L29" s="90">
        <f>SUM(L16:L28)</f>
        <v>0.309</v>
      </c>
      <c r="M29" s="90">
        <f t="shared" ref="M29:R29" ca="1" si="2">SUM(M16:M42)</f>
        <v>592.95000000000005</v>
      </c>
      <c r="N29" s="90">
        <f t="shared" ca="1" si="2"/>
        <v>22.4</v>
      </c>
      <c r="O29" s="90">
        <f t="shared" ca="1" si="2"/>
        <v>0.59499999999999997</v>
      </c>
      <c r="P29" s="90">
        <f t="shared" ca="1" si="2"/>
        <v>2.52</v>
      </c>
      <c r="Q29" s="90">
        <f t="shared" ca="1" si="2"/>
        <v>89.1</v>
      </c>
      <c r="R29" s="90">
        <f t="shared" ca="1" si="2"/>
        <v>2225.5</v>
      </c>
      <c r="S29" s="90">
        <f>SUM(S16:S28)</f>
        <v>51.249000000000002</v>
      </c>
    </row>
    <row r="30" spans="2:28" ht="15.75" customHeight="1" x14ac:dyDescent="0.35">
      <c r="T30" s="89" t="s">
        <v>117</v>
      </c>
      <c r="U30" s="89" t="s">
        <v>118</v>
      </c>
      <c r="V30" s="89" t="s">
        <v>119</v>
      </c>
      <c r="W30" s="89" t="s">
        <v>120</v>
      </c>
    </row>
    <row r="31" spans="2:28" x14ac:dyDescent="0.35">
      <c r="T31" s="88">
        <v>162.5</v>
      </c>
      <c r="U31" s="88">
        <v>17.5</v>
      </c>
      <c r="V31" s="88">
        <v>0.25</v>
      </c>
      <c r="W31" s="88">
        <v>0.75</v>
      </c>
    </row>
    <row r="32" spans="2:28" ht="46.5" x14ac:dyDescent="0.35">
      <c r="B32" s="136" t="s">
        <v>141</v>
      </c>
      <c r="C32" s="137"/>
      <c r="D32" s="135"/>
      <c r="E32" s="131" t="s">
        <v>103</v>
      </c>
      <c r="F32" s="129" t="s">
        <v>104</v>
      </c>
      <c r="G32" s="89" t="s">
        <v>105</v>
      </c>
      <c r="H32" s="89" t="s">
        <v>106</v>
      </c>
      <c r="I32" s="89" t="s">
        <v>107</v>
      </c>
      <c r="J32" s="89" t="s">
        <v>108</v>
      </c>
      <c r="K32" s="89" t="s">
        <v>109</v>
      </c>
      <c r="L32" s="89" t="s">
        <v>110</v>
      </c>
      <c r="M32" s="89" t="s">
        <v>121</v>
      </c>
      <c r="N32" s="89" t="s">
        <v>111</v>
      </c>
      <c r="O32" s="89" t="s">
        <v>112</v>
      </c>
      <c r="P32" s="89" t="s">
        <v>113</v>
      </c>
      <c r="Q32" s="89" t="s">
        <v>114</v>
      </c>
      <c r="R32" s="89" t="s">
        <v>115</v>
      </c>
      <c r="S32" s="89" t="s">
        <v>116</v>
      </c>
      <c r="T32" s="88">
        <v>2.56</v>
      </c>
      <c r="U32" s="88">
        <v>0.88</v>
      </c>
      <c r="V32" s="88">
        <v>0</v>
      </c>
      <c r="W32" s="88">
        <v>1.6E-2</v>
      </c>
    </row>
    <row r="33" spans="2:23" x14ac:dyDescent="0.35">
      <c r="B33" s="118" t="s">
        <v>129</v>
      </c>
      <c r="C33" s="127"/>
      <c r="D33" s="132">
        <v>0.2</v>
      </c>
      <c r="E33" s="133">
        <v>17</v>
      </c>
      <c r="F33" s="130">
        <v>1.32</v>
      </c>
      <c r="G33" s="88">
        <v>0.125</v>
      </c>
      <c r="H33" s="88">
        <v>0.96</v>
      </c>
      <c r="I33" s="88">
        <v>0.96</v>
      </c>
      <c r="J33" s="88">
        <v>0</v>
      </c>
      <c r="K33" s="88">
        <v>0.28000000000000003</v>
      </c>
      <c r="L33" s="88">
        <v>0.02</v>
      </c>
      <c r="M33" s="88">
        <v>21.25</v>
      </c>
      <c r="N33" s="88">
        <v>0</v>
      </c>
      <c r="O33" s="88">
        <v>3.7499999999999999E-2</v>
      </c>
      <c r="P33" s="88">
        <v>0</v>
      </c>
      <c r="Q33" s="88">
        <v>0</v>
      </c>
      <c r="R33" s="88">
        <v>250</v>
      </c>
      <c r="S33" s="88">
        <v>20</v>
      </c>
      <c r="T33" s="88">
        <v>6</v>
      </c>
      <c r="U33" s="88">
        <v>2.6999999999999997</v>
      </c>
      <c r="V33" s="88">
        <v>0.18</v>
      </c>
      <c r="W33" s="88">
        <v>0.06</v>
      </c>
    </row>
    <row r="34" spans="2:23" x14ac:dyDescent="0.35">
      <c r="B34" s="119" t="s">
        <v>142</v>
      </c>
      <c r="C34" s="128"/>
      <c r="D34" s="132">
        <v>0.1</v>
      </c>
      <c r="E34" s="134">
        <v>3.5</v>
      </c>
      <c r="F34" s="130">
        <v>0.02</v>
      </c>
      <c r="G34" s="88">
        <v>0</v>
      </c>
      <c r="H34" s="88">
        <v>0.49</v>
      </c>
      <c r="I34" s="88">
        <v>0.49</v>
      </c>
      <c r="J34" s="88">
        <v>0</v>
      </c>
      <c r="K34" s="88">
        <v>0.34</v>
      </c>
      <c r="L34" s="88">
        <v>0.01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1.28</v>
      </c>
      <c r="S34" s="88">
        <v>11</v>
      </c>
      <c r="T34" s="88">
        <v>6.8999999999999995</v>
      </c>
      <c r="U34" s="88">
        <v>6</v>
      </c>
      <c r="V34" s="88">
        <v>0.15</v>
      </c>
      <c r="W34" s="88">
        <v>0.09</v>
      </c>
    </row>
    <row r="35" spans="2:23" x14ac:dyDescent="0.35">
      <c r="B35" s="228" t="s">
        <v>143</v>
      </c>
      <c r="C35" s="229"/>
      <c r="D35" s="67">
        <v>0.02</v>
      </c>
      <c r="E35" s="138">
        <v>6.28</v>
      </c>
      <c r="F35" s="130">
        <v>0</v>
      </c>
      <c r="G35" s="88">
        <v>0.03</v>
      </c>
      <c r="H35" s="88">
        <v>1.56</v>
      </c>
      <c r="I35" s="88">
        <v>1.56</v>
      </c>
      <c r="J35" s="88">
        <v>0</v>
      </c>
      <c r="K35" s="88">
        <v>0.01</v>
      </c>
      <c r="L35" s="88">
        <v>0</v>
      </c>
      <c r="M35" s="88">
        <v>2.4</v>
      </c>
      <c r="N35" s="88">
        <v>0</v>
      </c>
      <c r="O35" s="88">
        <v>1.7999999999999999E-2</v>
      </c>
      <c r="P35" s="88">
        <v>0</v>
      </c>
      <c r="Q35" s="88">
        <v>4.5</v>
      </c>
      <c r="R35" s="88">
        <v>33</v>
      </c>
      <c r="S35" s="88">
        <v>0</v>
      </c>
      <c r="T35" s="88">
        <v>26</v>
      </c>
      <c r="U35" s="88">
        <v>10</v>
      </c>
      <c r="V35" s="88">
        <v>0.8</v>
      </c>
      <c r="W35" s="88">
        <v>0.1</v>
      </c>
    </row>
    <row r="36" spans="2:23" x14ac:dyDescent="0.35">
      <c r="B36" s="126" t="s">
        <v>144</v>
      </c>
      <c r="C36" s="124"/>
      <c r="D36" s="67">
        <v>5.0000000000000001E-3</v>
      </c>
      <c r="E36" s="138">
        <v>0</v>
      </c>
      <c r="F36" s="130">
        <v>0</v>
      </c>
      <c r="G36" s="88">
        <v>0</v>
      </c>
      <c r="H36" s="88">
        <v>0</v>
      </c>
      <c r="I36" s="88">
        <v>0</v>
      </c>
      <c r="J36" s="88">
        <v>0</v>
      </c>
      <c r="K36" s="88">
        <v>0</v>
      </c>
      <c r="L36" s="88">
        <v>0</v>
      </c>
      <c r="M36" s="88">
        <v>0.6</v>
      </c>
      <c r="N36" s="88">
        <v>0</v>
      </c>
      <c r="O36" s="88">
        <v>1.4999999999999999E-2</v>
      </c>
      <c r="P36" s="88">
        <v>0</v>
      </c>
      <c r="Q36" s="88">
        <v>9</v>
      </c>
      <c r="R36" s="88">
        <v>69</v>
      </c>
      <c r="S36" s="88">
        <v>0</v>
      </c>
      <c r="T36" s="88">
        <f t="shared" ref="T36:W36" si="3">T34*0.6</f>
        <v>4.1399999999999997</v>
      </c>
      <c r="U36" s="88">
        <f t="shared" si="3"/>
        <v>3.5999999999999996</v>
      </c>
      <c r="V36" s="88">
        <f t="shared" si="3"/>
        <v>0.09</v>
      </c>
      <c r="W36" s="88">
        <f t="shared" si="3"/>
        <v>5.3999999999999999E-2</v>
      </c>
    </row>
    <row r="37" spans="2:23" x14ac:dyDescent="0.35">
      <c r="B37" s="126" t="s">
        <v>127</v>
      </c>
      <c r="C37" s="124"/>
      <c r="D37" s="67">
        <v>0.1</v>
      </c>
      <c r="E37" s="138">
        <v>3.4</v>
      </c>
      <c r="F37" s="130">
        <v>0.04</v>
      </c>
      <c r="G37" s="88">
        <v>0</v>
      </c>
      <c r="H37" s="88">
        <v>0.53</v>
      </c>
      <c r="I37" s="88">
        <v>0.53</v>
      </c>
      <c r="J37" s="88">
        <v>0.2</v>
      </c>
      <c r="K37" s="88">
        <v>0.06</v>
      </c>
      <c r="L37" s="88">
        <v>0</v>
      </c>
      <c r="M37" s="88">
        <v>4</v>
      </c>
      <c r="N37" s="88">
        <v>0</v>
      </c>
      <c r="O37" s="88">
        <v>0.05</v>
      </c>
      <c r="P37" s="88">
        <v>0</v>
      </c>
      <c r="Q37" s="88">
        <v>47</v>
      </c>
      <c r="R37" s="88">
        <v>140</v>
      </c>
      <c r="S37" s="88">
        <v>2.5</v>
      </c>
      <c r="T37" s="88">
        <v>0</v>
      </c>
      <c r="U37" s="88">
        <v>0</v>
      </c>
      <c r="V37" s="88">
        <v>0</v>
      </c>
      <c r="W37" s="88">
        <v>0</v>
      </c>
    </row>
    <row r="38" spans="2:23" x14ac:dyDescent="0.35">
      <c r="B38" s="124" t="s">
        <v>159</v>
      </c>
      <c r="C38" s="125"/>
      <c r="D38" s="67">
        <v>0.01</v>
      </c>
      <c r="E38" s="138">
        <v>3.67</v>
      </c>
      <c r="F38" s="130">
        <v>0</v>
      </c>
      <c r="G38" s="88">
        <f>G36*0.6</f>
        <v>0</v>
      </c>
      <c r="H38" s="88">
        <v>0.99</v>
      </c>
      <c r="I38" s="88">
        <v>0.99</v>
      </c>
      <c r="J38" s="88">
        <f t="shared" ref="J38:R38" si="4">J36*0.6</f>
        <v>0</v>
      </c>
      <c r="K38" s="88">
        <f t="shared" si="4"/>
        <v>0</v>
      </c>
      <c r="L38" s="88">
        <f t="shared" si="4"/>
        <v>0</v>
      </c>
      <c r="M38" s="88">
        <f t="shared" si="4"/>
        <v>0.36</v>
      </c>
      <c r="N38" s="88">
        <f t="shared" si="4"/>
        <v>0</v>
      </c>
      <c r="O38" s="88">
        <f t="shared" si="4"/>
        <v>8.9999999999999993E-3</v>
      </c>
      <c r="P38" s="88">
        <f t="shared" si="4"/>
        <v>0</v>
      </c>
      <c r="Q38" s="88">
        <f t="shared" si="4"/>
        <v>5.3999999999999995</v>
      </c>
      <c r="R38" s="88">
        <f t="shared" si="4"/>
        <v>41.4</v>
      </c>
      <c r="S38" s="88">
        <v>0.02</v>
      </c>
      <c r="T38" s="88">
        <v>2</v>
      </c>
      <c r="U38" s="88">
        <v>0.8</v>
      </c>
      <c r="V38" s="88">
        <v>4.0000000000000008E-2</v>
      </c>
      <c r="W38" s="88">
        <v>4.0000000000000008E-2</v>
      </c>
    </row>
    <row r="39" spans="2:23" x14ac:dyDescent="0.35">
      <c r="B39" s="124" t="s">
        <v>128</v>
      </c>
      <c r="C39" s="125"/>
      <c r="D39" s="67"/>
      <c r="E39" s="138"/>
      <c r="F39" s="130">
        <v>0</v>
      </c>
      <c r="G39" s="88">
        <v>0</v>
      </c>
      <c r="H39" s="88">
        <v>0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90">
        <f t="shared" ref="T39:W39" si="5">SUM(T31:T38)</f>
        <v>210.1</v>
      </c>
      <c r="U39" s="90">
        <f t="shared" si="5"/>
        <v>41.48</v>
      </c>
      <c r="V39" s="90">
        <f t="shared" si="5"/>
        <v>1.51</v>
      </c>
      <c r="W39" s="90">
        <f t="shared" si="5"/>
        <v>1.1100000000000001</v>
      </c>
    </row>
    <row r="40" spans="2:23" x14ac:dyDescent="0.35">
      <c r="B40" s="126" t="s">
        <v>160</v>
      </c>
      <c r="C40" s="124"/>
      <c r="D40" s="67">
        <v>0.04</v>
      </c>
      <c r="E40" s="138">
        <v>3.68</v>
      </c>
      <c r="F40" s="130">
        <v>4.8000000000000001E-2</v>
      </c>
      <c r="G40" s="88">
        <v>4.08</v>
      </c>
      <c r="H40" s="88">
        <v>0.46</v>
      </c>
      <c r="I40" s="88">
        <v>0.46</v>
      </c>
      <c r="J40" s="88">
        <v>0.39200000000000002</v>
      </c>
      <c r="K40" s="88">
        <v>0.55999999999999994</v>
      </c>
      <c r="L40" s="88">
        <v>0</v>
      </c>
      <c r="M40" s="88">
        <v>240</v>
      </c>
      <c r="N40" s="88">
        <v>2</v>
      </c>
      <c r="O40" s="88">
        <v>0</v>
      </c>
      <c r="P40" s="88">
        <v>0</v>
      </c>
      <c r="Q40" s="88">
        <v>0</v>
      </c>
      <c r="R40" s="88">
        <v>8.8000000000000007</v>
      </c>
      <c r="S40" s="88">
        <v>1.8</v>
      </c>
    </row>
    <row r="41" spans="2:23" ht="17.25" customHeight="1" x14ac:dyDescent="0.35">
      <c r="B41" s="124" t="s">
        <v>133</v>
      </c>
      <c r="C41" s="125"/>
      <c r="D41" s="67">
        <v>0.01</v>
      </c>
      <c r="E41" s="138">
        <v>0</v>
      </c>
      <c r="F41" s="130">
        <v>0</v>
      </c>
      <c r="G41" s="88">
        <v>0</v>
      </c>
      <c r="H41" s="88">
        <v>0</v>
      </c>
      <c r="I41" s="88">
        <v>0</v>
      </c>
      <c r="J41" s="88">
        <v>0</v>
      </c>
      <c r="K41" s="88">
        <v>0</v>
      </c>
      <c r="L41" s="88">
        <v>0</v>
      </c>
      <c r="M41" s="88">
        <v>466.5</v>
      </c>
      <c r="N41" s="88">
        <v>0</v>
      </c>
      <c r="O41" s="88">
        <v>3.5000000000000003E-2</v>
      </c>
      <c r="P41" s="88">
        <v>0</v>
      </c>
      <c r="Q41" s="88">
        <v>1.5</v>
      </c>
      <c r="R41" s="88">
        <v>155</v>
      </c>
      <c r="S41" s="88">
        <v>2E-3</v>
      </c>
      <c r="T41" s="89" t="s">
        <v>117</v>
      </c>
      <c r="U41" s="89" t="s">
        <v>118</v>
      </c>
      <c r="V41" s="89" t="s">
        <v>119</v>
      </c>
      <c r="W41" s="89" t="s">
        <v>120</v>
      </c>
    </row>
    <row r="42" spans="2:23" x14ac:dyDescent="0.35">
      <c r="B42" s="140" t="s">
        <v>145</v>
      </c>
      <c r="C42" s="141"/>
      <c r="D42" s="142">
        <v>5.0000000000000001E-3</v>
      </c>
      <c r="E42" s="138">
        <v>1.55</v>
      </c>
      <c r="F42" s="130">
        <v>1.4999999999999999E-2</v>
      </c>
      <c r="G42" s="88">
        <v>2.5000000000000001E-2</v>
      </c>
      <c r="H42" s="88">
        <v>9.5000000000000001E-2</v>
      </c>
      <c r="I42" s="88">
        <v>9.5000000000000001E-2</v>
      </c>
      <c r="J42" s="88">
        <v>0.105</v>
      </c>
      <c r="K42" s="88">
        <v>2.5000000000000001E-3</v>
      </c>
      <c r="L42" s="88">
        <v>0</v>
      </c>
      <c r="M42" s="88">
        <v>31</v>
      </c>
      <c r="N42" s="88">
        <v>0</v>
      </c>
      <c r="O42" s="88">
        <v>0.12</v>
      </c>
      <c r="P42" s="88">
        <v>0</v>
      </c>
      <c r="Q42" s="88">
        <v>5</v>
      </c>
      <c r="R42" s="88">
        <v>60</v>
      </c>
      <c r="S42" s="88" t="s">
        <v>167</v>
      </c>
      <c r="T42" s="91">
        <f t="shared" ref="T42:W42" si="6">(SUM(T13,T28,T39))/2</f>
        <v>688.60500000000002</v>
      </c>
      <c r="U42" s="91">
        <f t="shared" si="6"/>
        <v>113.49249999999999</v>
      </c>
      <c r="V42" s="91">
        <f t="shared" si="6"/>
        <v>3.6425000000000001</v>
      </c>
      <c r="W42" s="91">
        <f t="shared" si="6"/>
        <v>2.9299999999999997</v>
      </c>
    </row>
    <row r="43" spans="2:23" x14ac:dyDescent="0.35">
      <c r="B43" s="230" t="s">
        <v>102</v>
      </c>
      <c r="C43" s="230"/>
      <c r="D43" s="230"/>
      <c r="E43" s="139">
        <f>SUM(E33:E42)</f>
        <v>39.08</v>
      </c>
      <c r="F43" s="121">
        <f>SUM(F33:F42)</f>
        <v>1.4430000000000001</v>
      </c>
      <c r="G43" s="90">
        <f ca="1">SUM(G33:G51)</f>
        <v>2.2279999999999998</v>
      </c>
      <c r="H43" s="90">
        <f>SUM(H33:H42)</f>
        <v>5.085</v>
      </c>
      <c r="I43" s="90">
        <f>SUM(I33:I42)</f>
        <v>5.085</v>
      </c>
      <c r="J43" s="90">
        <f>SUM(J33:J42)</f>
        <v>0.69700000000000006</v>
      </c>
      <c r="K43" s="90">
        <f>SUM(K33:K42)</f>
        <v>1.2524999999999999</v>
      </c>
      <c r="L43" s="90">
        <f>SUM(L33:L42)</f>
        <v>0.03</v>
      </c>
      <c r="M43" s="90">
        <f t="shared" ref="M43:R43" ca="1" si="7">SUM(M33:M51)</f>
        <v>592.95000000000005</v>
      </c>
      <c r="N43" s="90">
        <f t="shared" ca="1" si="7"/>
        <v>22.4</v>
      </c>
      <c r="O43" s="90">
        <f t="shared" ca="1" si="7"/>
        <v>0.59499999999999997</v>
      </c>
      <c r="P43" s="90">
        <f t="shared" ca="1" si="7"/>
        <v>2.52</v>
      </c>
      <c r="Q43" s="90">
        <f t="shared" ca="1" si="7"/>
        <v>89.1</v>
      </c>
      <c r="R43" s="90">
        <f t="shared" ca="1" si="7"/>
        <v>2225.5</v>
      </c>
      <c r="S43" s="90">
        <f>SUM(S33:S42)</f>
        <v>35.322000000000003</v>
      </c>
    </row>
    <row r="44" spans="2:23" x14ac:dyDescent="0.35">
      <c r="T44" s="100"/>
      <c r="U44" s="100"/>
      <c r="V44" s="100"/>
      <c r="W44" s="100"/>
    </row>
    <row r="45" spans="2:23" ht="46.5" x14ac:dyDescent="0.35">
      <c r="B45" s="226" t="s">
        <v>130</v>
      </c>
      <c r="C45" s="227"/>
      <c r="D45" s="90"/>
      <c r="E45" s="89" t="s">
        <v>103</v>
      </c>
      <c r="F45" s="89" t="s">
        <v>104</v>
      </c>
      <c r="G45" s="89" t="s">
        <v>105</v>
      </c>
      <c r="H45" s="89" t="s">
        <v>106</v>
      </c>
      <c r="I45" s="89" t="s">
        <v>107</v>
      </c>
      <c r="J45" s="89" t="s">
        <v>108</v>
      </c>
      <c r="K45" s="89" t="s">
        <v>109</v>
      </c>
      <c r="L45" s="89" t="s">
        <v>110</v>
      </c>
      <c r="M45" s="89" t="s">
        <v>121</v>
      </c>
      <c r="N45" s="89" t="s">
        <v>111</v>
      </c>
      <c r="O45" s="89" t="s">
        <v>112</v>
      </c>
      <c r="P45" s="89" t="s">
        <v>113</v>
      </c>
      <c r="Q45" s="89" t="s">
        <v>114</v>
      </c>
      <c r="R45" s="89" t="s">
        <v>115</v>
      </c>
      <c r="S45" s="89" t="s">
        <v>116</v>
      </c>
      <c r="T45" s="100"/>
      <c r="U45" s="100"/>
      <c r="V45" s="100"/>
      <c r="W45" s="100"/>
    </row>
    <row r="46" spans="2:23" x14ac:dyDescent="0.35">
      <c r="B46" s="226"/>
      <c r="C46" s="227"/>
      <c r="D46" s="90"/>
      <c r="E46" s="91">
        <f>(SUM(E13,E29,E43))/2</f>
        <v>760.375</v>
      </c>
      <c r="F46" s="91">
        <f>(SUM(F13,F29,F43))/2</f>
        <v>38.219000000000001</v>
      </c>
      <c r="G46" s="91" t="e">
        <f>(SUM(G13,G29,#REF!))/2</f>
        <v>#REF!</v>
      </c>
      <c r="H46" s="91">
        <f>(SUM(H13,H29,F43))/2</f>
        <v>60.426499999999997</v>
      </c>
      <c r="I46" s="91">
        <f>(SUM(I13,I29,F43))/2</f>
        <v>6.9189999999999996</v>
      </c>
      <c r="J46" s="91">
        <f>(SUM(J13,J29,F43))/2</f>
        <v>9.2700000000000014</v>
      </c>
      <c r="K46" s="91">
        <f>(SUM(K13,K29,F43))/2</f>
        <v>40.506</v>
      </c>
      <c r="L46" s="91">
        <f>(SUM(L13,L29,F43))/2</f>
        <v>48.866</v>
      </c>
      <c r="M46" s="91" t="e">
        <f>(SUM(M13,M29,#REF!))/2</f>
        <v>#REF!</v>
      </c>
      <c r="N46" s="91" t="e">
        <f>(SUM(N13,N29,#REF!))/2</f>
        <v>#REF!</v>
      </c>
      <c r="O46" s="91" t="e">
        <f>(SUM(O13,O29,#REF!))/2</f>
        <v>#REF!</v>
      </c>
      <c r="P46" s="91" t="e">
        <f>(SUM(P13,P29,#REF!))/2</f>
        <v>#REF!</v>
      </c>
      <c r="Q46" s="91" t="e">
        <f>(SUM(Q13,Q29,#REF!))/2</f>
        <v>#REF!</v>
      </c>
      <c r="R46" s="91" t="e">
        <f>(SUM(R13,R29,#REF!))/2</f>
        <v>#REF!</v>
      </c>
      <c r="S46" s="91">
        <f>(SUM(S13,S29,F43))/2</f>
        <v>74.336000000000013</v>
      </c>
      <c r="T46" s="100"/>
      <c r="U46" s="100"/>
      <c r="V46" s="100"/>
      <c r="W46" s="100"/>
    </row>
    <row r="47" spans="2:23" x14ac:dyDescent="0.35"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</row>
    <row r="53" spans="5:23" x14ac:dyDescent="0.35"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</row>
  </sheetData>
  <mergeCells count="28">
    <mergeCell ref="B45:C45"/>
    <mergeCell ref="B46:C46"/>
    <mergeCell ref="B35:C35"/>
    <mergeCell ref="B43:D43"/>
    <mergeCell ref="B26:C26"/>
    <mergeCell ref="B27:C27"/>
    <mergeCell ref="B28:C28"/>
    <mergeCell ref="B2:D2"/>
    <mergeCell ref="B15:D15"/>
    <mergeCell ref="B3:C3"/>
    <mergeCell ref="B4:C4"/>
    <mergeCell ref="B10:C10"/>
    <mergeCell ref="B11:C11"/>
    <mergeCell ref="B12:C12"/>
    <mergeCell ref="B5:C5"/>
    <mergeCell ref="B6:C6"/>
    <mergeCell ref="B7:C7"/>
    <mergeCell ref="B9:C9"/>
    <mergeCell ref="B25:C25"/>
    <mergeCell ref="B13:D13"/>
    <mergeCell ref="B29:D29"/>
    <mergeCell ref="B16:C16"/>
    <mergeCell ref="B17:C17"/>
    <mergeCell ref="B18:C18"/>
    <mergeCell ref="B19:C19"/>
    <mergeCell ref="B20:C20"/>
    <mergeCell ref="B23:C23"/>
    <mergeCell ref="B24:C24"/>
  </mergeCells>
  <pageMargins left="0.7" right="0.7" top="0.75" bottom="0.75" header="0.3" footer="0.3"/>
  <pageSetup paperSize="9" scale="5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33"/>
  <sheetViews>
    <sheetView workbookViewId="0">
      <selection activeCell="B30" sqref="B30"/>
    </sheetView>
  </sheetViews>
  <sheetFormatPr defaultRowHeight="14.5" x14ac:dyDescent="0.35"/>
  <cols>
    <col min="1" max="1" width="3.1796875" customWidth="1"/>
    <col min="2" max="2" width="31.08984375" bestFit="1" customWidth="1"/>
    <col min="3" max="3" width="148" bestFit="1" customWidth="1"/>
    <col min="4" max="4" width="9.1796875" customWidth="1"/>
  </cols>
  <sheetData>
    <row r="1" spans="2:3" ht="15" thickBot="1" x14ac:dyDescent="0.4"/>
    <row r="2" spans="2:3" ht="33.5" x14ac:dyDescent="0.35">
      <c r="B2" s="231" t="s">
        <v>40</v>
      </c>
      <c r="C2" s="231"/>
    </row>
    <row r="3" spans="2:3" x14ac:dyDescent="0.35">
      <c r="B3" s="84" t="s">
        <v>41</v>
      </c>
      <c r="C3" s="85" t="s">
        <v>42</v>
      </c>
    </row>
    <row r="4" spans="2:3" x14ac:dyDescent="0.35">
      <c r="B4" s="84" t="s">
        <v>2</v>
      </c>
      <c r="C4" s="85" t="s">
        <v>43</v>
      </c>
    </row>
    <row r="5" spans="2:3" x14ac:dyDescent="0.35">
      <c r="B5" s="84" t="s">
        <v>44</v>
      </c>
      <c r="C5" s="85" t="s">
        <v>45</v>
      </c>
    </row>
    <row r="6" spans="2:3" x14ac:dyDescent="0.35">
      <c r="B6" s="84" t="s">
        <v>46</v>
      </c>
      <c r="C6" s="85" t="s">
        <v>47</v>
      </c>
    </row>
    <row r="7" spans="2:3" x14ac:dyDescent="0.35">
      <c r="B7" s="84" t="s">
        <v>48</v>
      </c>
      <c r="C7" s="85" t="s">
        <v>49</v>
      </c>
    </row>
    <row r="8" spans="2:3" x14ac:dyDescent="0.35">
      <c r="B8" s="84" t="s">
        <v>50</v>
      </c>
      <c r="C8" s="85" t="s">
        <v>51</v>
      </c>
    </row>
    <row r="9" spans="2:3" x14ac:dyDescent="0.35">
      <c r="B9" s="84" t="s">
        <v>52</v>
      </c>
      <c r="C9" s="85" t="s">
        <v>53</v>
      </c>
    </row>
    <row r="10" spans="2:3" x14ac:dyDescent="0.35">
      <c r="B10" s="84" t="s">
        <v>54</v>
      </c>
      <c r="C10" s="85" t="s">
        <v>55</v>
      </c>
    </row>
    <row r="11" spans="2:3" x14ac:dyDescent="0.35">
      <c r="B11" s="84" t="s">
        <v>56</v>
      </c>
      <c r="C11" s="85" t="s">
        <v>57</v>
      </c>
    </row>
    <row r="12" spans="2:3" x14ac:dyDescent="0.35">
      <c r="B12" s="84" t="s">
        <v>58</v>
      </c>
      <c r="C12" s="85" t="s">
        <v>59</v>
      </c>
    </row>
    <row r="13" spans="2:3" x14ac:dyDescent="0.35">
      <c r="B13" s="84" t="s">
        <v>60</v>
      </c>
      <c r="C13" s="85" t="s">
        <v>61</v>
      </c>
    </row>
    <row r="14" spans="2:3" x14ac:dyDescent="0.35">
      <c r="B14" s="84" t="s">
        <v>62</v>
      </c>
      <c r="C14" s="85" t="s">
        <v>63</v>
      </c>
    </row>
    <row r="15" spans="2:3" x14ac:dyDescent="0.35">
      <c r="B15" s="84" t="s">
        <v>64</v>
      </c>
      <c r="C15" s="85" t="s">
        <v>65</v>
      </c>
    </row>
    <row r="16" spans="2:3" x14ac:dyDescent="0.35">
      <c r="B16" s="84" t="s">
        <v>66</v>
      </c>
      <c r="C16" s="85" t="s">
        <v>67</v>
      </c>
    </row>
    <row r="17" spans="2:3" x14ac:dyDescent="0.35">
      <c r="B17" s="84" t="s">
        <v>68</v>
      </c>
      <c r="C17" s="85" t="s">
        <v>69</v>
      </c>
    </row>
    <row r="18" spans="2:3" x14ac:dyDescent="0.35">
      <c r="B18" s="84" t="s">
        <v>70</v>
      </c>
      <c r="C18" s="85" t="s">
        <v>71</v>
      </c>
    </row>
    <row r="19" spans="2:3" x14ac:dyDescent="0.35">
      <c r="B19" s="84" t="s">
        <v>72</v>
      </c>
      <c r="C19" s="85" t="s">
        <v>73</v>
      </c>
    </row>
    <row r="20" spans="2:3" x14ac:dyDescent="0.35">
      <c r="B20" s="84" t="s">
        <v>74</v>
      </c>
      <c r="C20" s="85" t="s">
        <v>75</v>
      </c>
    </row>
    <row r="21" spans="2:3" x14ac:dyDescent="0.35">
      <c r="B21" s="84" t="s">
        <v>76</v>
      </c>
      <c r="C21" s="85" t="s">
        <v>77</v>
      </c>
    </row>
    <row r="22" spans="2:3" x14ac:dyDescent="0.35">
      <c r="B22" s="84" t="s">
        <v>78</v>
      </c>
      <c r="C22" s="85" t="s">
        <v>79</v>
      </c>
    </row>
    <row r="23" spans="2:3" x14ac:dyDescent="0.35">
      <c r="B23" s="84" t="s">
        <v>80</v>
      </c>
      <c r="C23" s="85" t="s">
        <v>81</v>
      </c>
    </row>
    <row r="24" spans="2:3" x14ac:dyDescent="0.35">
      <c r="B24" s="84" t="s">
        <v>82</v>
      </c>
      <c r="C24" s="85" t="s">
        <v>83</v>
      </c>
    </row>
    <row r="25" spans="2:3" x14ac:dyDescent="0.35">
      <c r="B25" s="84" t="s">
        <v>84</v>
      </c>
      <c r="C25" s="85" t="s">
        <v>85</v>
      </c>
    </row>
    <row r="26" spans="2:3" x14ac:dyDescent="0.35">
      <c r="B26" s="84" t="s">
        <v>86</v>
      </c>
      <c r="C26" s="85" t="s">
        <v>87</v>
      </c>
    </row>
    <row r="27" spans="2:3" x14ac:dyDescent="0.35">
      <c r="B27" s="84" t="s">
        <v>88</v>
      </c>
      <c r="C27" s="85" t="s">
        <v>89</v>
      </c>
    </row>
    <row r="28" spans="2:3" x14ac:dyDescent="0.35">
      <c r="B28" s="84" t="s">
        <v>90</v>
      </c>
      <c r="C28" s="85" t="s">
        <v>91</v>
      </c>
    </row>
    <row r="29" spans="2:3" x14ac:dyDescent="0.35">
      <c r="B29" s="84" t="s">
        <v>92</v>
      </c>
      <c r="C29" s="85" t="s">
        <v>93</v>
      </c>
    </row>
    <row r="30" spans="2:3" x14ac:dyDescent="0.35">
      <c r="B30" s="84" t="s">
        <v>94</v>
      </c>
      <c r="C30" s="85" t="s">
        <v>95</v>
      </c>
    </row>
    <row r="31" spans="2:3" x14ac:dyDescent="0.35">
      <c r="B31" s="84" t="s">
        <v>96</v>
      </c>
      <c r="C31" s="85" t="s">
        <v>97</v>
      </c>
    </row>
    <row r="32" spans="2:3" x14ac:dyDescent="0.35">
      <c r="B32" s="84" t="s">
        <v>98</v>
      </c>
      <c r="C32" s="85" t="s">
        <v>99</v>
      </c>
    </row>
    <row r="33" spans="2:3" ht="15" thickBot="1" x14ac:dyDescent="0.4">
      <c r="B33" s="86" t="s">
        <v>100</v>
      </c>
      <c r="C33" s="87" t="s">
        <v>101</v>
      </c>
    </row>
  </sheetData>
  <mergeCells count="1">
    <mergeCell ref="B2:C2"/>
  </mergeCell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791EC21BB595D4AA8195C943FA10D29" ma:contentTypeVersion="14" ma:contentTypeDescription="Criar um novo documento." ma:contentTypeScope="" ma:versionID="77ef67528b75efff80838c27e644c854">
  <xsd:schema xmlns:xsd="http://www.w3.org/2001/XMLSchema" xmlns:xs="http://www.w3.org/2001/XMLSchema" xmlns:p="http://schemas.microsoft.com/office/2006/metadata/properties" xmlns:ns2="e2f462f5-4eeb-4524-83a6-36f2d359dd8f" xmlns:ns3="b07b6241-c92d-48af-bc2c-b558f8aef27e" targetNamespace="http://schemas.microsoft.com/office/2006/metadata/properties" ma:root="true" ma:fieldsID="3a0e475a017b12cdb9d21d41ecb5d8e7" ns2:_="" ns3:_="">
    <xsd:import namespace="e2f462f5-4eeb-4524-83a6-36f2d359dd8f"/>
    <xsd:import namespace="b07b6241-c92d-48af-bc2c-b558f8aef2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CR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f462f5-4eeb-4524-83a6-36f2d359dd8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m" ma:readOnly="false" ma:fieldId="{5cf76f15-5ced-4ddc-b409-7134ff3c332f}" ma:taxonomyMulti="true" ma:sspId="367b99dd-bc63-4537-aed1-da9f15f8d1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7b6241-c92d-48af-bc2c-b558f8aef27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a25547d1-eb1d-4a97-956c-5c929dbdf2b7}" ma:internalName="TaxCatchAll" ma:showField="CatchAllData" ma:web="b07b6241-c92d-48af-bc2c-b558f8aef2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2f462f5-4eeb-4524-83a6-36f2d359dd8f">
      <Terms xmlns="http://schemas.microsoft.com/office/infopath/2007/PartnerControls"/>
    </lcf76f155ced4ddcb4097134ff3c332f>
    <TaxCatchAll xmlns="b07b6241-c92d-48af-bc2c-b558f8aef27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428210-1531-4EB1-93F0-51DE0CAFE574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e2f462f5-4eeb-4524-83a6-36f2d359dd8f"/>
    <ds:schemaRef ds:uri="b07b6241-c92d-48af-bc2c-b558f8aef27e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DDC2D4-3681-48A0-AC6E-7D23456A5FFA}">
  <ds:schemaRefs>
    <ds:schemaRef ds:uri="http://schemas.microsoft.com/office/2006/metadata/properties"/>
    <ds:schemaRef ds:uri="http://www.w3.org/2000/xmlns/"/>
    <ds:schemaRef ds:uri="e2f462f5-4eeb-4524-83a6-36f2d359dd8f"/>
    <ds:schemaRef ds:uri="http://schemas.microsoft.com/office/infopath/2007/PartnerControls"/>
    <ds:schemaRef ds:uri="b07b6241-c92d-48af-bc2c-b558f8aef27e"/>
    <ds:schemaRef ds:uri="http://www.w3.org/2001/XMLSchema-instance"/>
  </ds:schemaRefs>
</ds:datastoreItem>
</file>

<file path=customXml/itemProps3.xml><?xml version="1.0" encoding="utf-8"?>
<ds:datastoreItem xmlns:ds="http://schemas.openxmlformats.org/officeDocument/2006/customXml" ds:itemID="{B1C33735-668F-4192-8005-79618C4DFD5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5</vt:i4>
      </vt:variant>
      <vt:variant>
        <vt:lpstr>Intervalos com Nome</vt:lpstr>
      </vt:variant>
      <vt:variant>
        <vt:i4>3</vt:i4>
      </vt:variant>
    </vt:vector>
  </HeadingPairs>
  <TitlesOfParts>
    <vt:vector size="8" baseType="lpstr">
      <vt:lpstr>Sopa Tricolor</vt:lpstr>
      <vt:lpstr>Salmão ao Forno com Legumes gr </vt:lpstr>
      <vt:lpstr>Penna Cotta de Iogurte e Mel co</vt:lpstr>
      <vt:lpstr>Composição Nutricional</vt:lpstr>
      <vt:lpstr>Nomenclatura</vt:lpstr>
      <vt:lpstr>'Penna Cotta de Iogurte e Mel co'!Área_de_Impressão</vt:lpstr>
      <vt:lpstr>'Salmão ao Forno com Legumes gr '!Área_de_Impressão</vt:lpstr>
      <vt:lpstr>'Sopa Tricolor'!Área_de_Impressão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Rodolfo Meléndrez</dc:creator>
  <dc:description/>
  <cp:lastModifiedBy>Paula Costa</cp:lastModifiedBy>
  <cp:lastPrinted>2023-02-22T08:36:31Z</cp:lastPrinted>
  <dcterms:created xsi:type="dcterms:W3CDTF">2016-04-19T09:40:08Z</dcterms:created>
  <dcterms:modified xsi:type="dcterms:W3CDTF">2025-02-24T15:47:43Z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0x0101001791EC21BB595D4AA8195C943FA10D29</vt:lpwstr>
  </property>
</Properties>
</file>