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xr:revisionPtr revIDLastSave="0" documentId="8_{4F760AE2-2CD7-4472-91F3-F83D12A2FC1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Matéria_Prima" sheetId="2" r:id="rId1"/>
    <sheet name="EXEMPLAR" sheetId="3" r:id="rId2"/>
    <sheet name="Cavala" sheetId="4" r:id="rId3"/>
    <sheet name="Cavala .2 " sheetId="5" r:id="rId4"/>
    <sheet name="Xarope de sabugueiro" sheetId="6" r:id="rId5"/>
    <sheet name="Frango" sheetId="7" r:id="rId6"/>
    <sheet name="Molho de Iogurte" sheetId="8" r:id="rId7"/>
    <sheet name="Maçã" sheetId="10" r:id="rId8"/>
    <sheet name="Crocante de aveia" sheetId="11" r:id="rId9"/>
    <sheet name="Creme de iogurte" sheetId="12" r:id="rId10"/>
    <sheet name="Gel de Maçã" sheetId="9" r:id="rId11"/>
  </sheets>
  <externalReferences>
    <externalReference r:id="rId12"/>
  </externalReferences>
  <definedNames>
    <definedName name="_xlnm.Print_Area" localSheetId="5">Frango!$A$1:$K$36</definedName>
    <definedName name="_xlnm.Print_Area" localSheetId="3">'Cavala .2 '!$A$1:$K$36</definedName>
    <definedName name="_xlnm.Print_Area" localSheetId="7">Maçã!$A$1:$K$36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2" l="1"/>
  <c r="F33" i="12"/>
  <c r="G33" i="12" s="1"/>
  <c r="B33" i="12"/>
  <c r="K32" i="12"/>
  <c r="F32" i="12"/>
  <c r="G32" i="12" s="1"/>
  <c r="B32" i="12"/>
  <c r="K31" i="12"/>
  <c r="F31" i="12"/>
  <c r="G31" i="12" s="1"/>
  <c r="B31" i="12"/>
  <c r="K30" i="12"/>
  <c r="F30" i="12"/>
  <c r="G30" i="12" s="1"/>
  <c r="B30" i="12"/>
  <c r="K29" i="12"/>
  <c r="F29" i="12"/>
  <c r="G29" i="12" s="1"/>
  <c r="B29" i="12"/>
  <c r="K28" i="12"/>
  <c r="F28" i="12"/>
  <c r="G28" i="12" s="1"/>
  <c r="B28" i="12"/>
  <c r="K27" i="12"/>
  <c r="F27" i="12"/>
  <c r="G27" i="12" s="1"/>
  <c r="B27" i="12"/>
  <c r="K26" i="12"/>
  <c r="F26" i="12"/>
  <c r="G26" i="12" s="1"/>
  <c r="B26" i="12"/>
  <c r="K25" i="12"/>
  <c r="F25" i="12"/>
  <c r="G25" i="12" s="1"/>
  <c r="B25" i="12"/>
  <c r="K24" i="12"/>
  <c r="F24" i="12"/>
  <c r="G24" i="12" s="1"/>
  <c r="B24" i="12"/>
  <c r="K23" i="12"/>
  <c r="F23" i="12"/>
  <c r="G23" i="12" s="1"/>
  <c r="B23" i="12"/>
  <c r="K22" i="12"/>
  <c r="F22" i="12"/>
  <c r="G22" i="12" s="1"/>
  <c r="B22" i="12"/>
  <c r="K21" i="12"/>
  <c r="F21" i="12"/>
  <c r="G21" i="12" s="1"/>
  <c r="B21" i="12"/>
  <c r="K20" i="12"/>
  <c r="F20" i="12"/>
  <c r="G20" i="12" s="1"/>
  <c r="B20" i="12"/>
  <c r="K19" i="12"/>
  <c r="F19" i="12"/>
  <c r="G19" i="12" s="1"/>
  <c r="B19" i="12"/>
  <c r="K18" i="12"/>
  <c r="F18" i="12"/>
  <c r="G18" i="12" s="1"/>
  <c r="B18" i="12"/>
  <c r="K17" i="12"/>
  <c r="F17" i="12"/>
  <c r="G17" i="12" s="1"/>
  <c r="B17" i="12"/>
  <c r="K16" i="12"/>
  <c r="F16" i="12"/>
  <c r="G16" i="12" s="1"/>
  <c r="B16" i="12"/>
  <c r="K15" i="12"/>
  <c r="B15" i="12"/>
  <c r="K14" i="12"/>
  <c r="B14" i="12"/>
  <c r="K13" i="12"/>
  <c r="B13" i="12"/>
  <c r="K12" i="12"/>
  <c r="B12" i="12"/>
  <c r="K11" i="12"/>
  <c r="B11" i="12"/>
  <c r="K33" i="11"/>
  <c r="F33" i="11"/>
  <c r="G33" i="11" s="1"/>
  <c r="B33" i="11"/>
  <c r="K32" i="11"/>
  <c r="F32" i="11"/>
  <c r="G32" i="11" s="1"/>
  <c r="B32" i="11"/>
  <c r="K31" i="11"/>
  <c r="F31" i="11"/>
  <c r="G31" i="11" s="1"/>
  <c r="B31" i="11"/>
  <c r="K30" i="11"/>
  <c r="F30" i="11"/>
  <c r="G30" i="11" s="1"/>
  <c r="B30" i="11"/>
  <c r="K29" i="11"/>
  <c r="F29" i="11"/>
  <c r="G29" i="11" s="1"/>
  <c r="B29" i="11"/>
  <c r="K28" i="11"/>
  <c r="F28" i="11"/>
  <c r="G28" i="11" s="1"/>
  <c r="B28" i="11"/>
  <c r="K27" i="11"/>
  <c r="F27" i="11"/>
  <c r="G27" i="11" s="1"/>
  <c r="B27" i="11"/>
  <c r="K26" i="11"/>
  <c r="F26" i="11"/>
  <c r="G26" i="11" s="1"/>
  <c r="B26" i="11"/>
  <c r="K25" i="11"/>
  <c r="F25" i="11"/>
  <c r="G25" i="11" s="1"/>
  <c r="B25" i="11"/>
  <c r="K24" i="11"/>
  <c r="F24" i="11"/>
  <c r="G24" i="11" s="1"/>
  <c r="B24" i="11"/>
  <c r="K23" i="11"/>
  <c r="F23" i="11"/>
  <c r="G23" i="11" s="1"/>
  <c r="B23" i="11"/>
  <c r="K22" i="11"/>
  <c r="F22" i="11"/>
  <c r="G22" i="11" s="1"/>
  <c r="B22" i="11"/>
  <c r="K21" i="11"/>
  <c r="F21" i="11"/>
  <c r="G21" i="11" s="1"/>
  <c r="B21" i="11"/>
  <c r="K20" i="11"/>
  <c r="F20" i="11"/>
  <c r="G20" i="11" s="1"/>
  <c r="B20" i="11"/>
  <c r="K19" i="11"/>
  <c r="F19" i="11"/>
  <c r="G19" i="11" s="1"/>
  <c r="B19" i="11"/>
  <c r="K18" i="11"/>
  <c r="F18" i="11"/>
  <c r="G18" i="11" s="1"/>
  <c r="B18" i="11"/>
  <c r="K17" i="11"/>
  <c r="F17" i="11"/>
  <c r="G17" i="11" s="1"/>
  <c r="B17" i="11"/>
  <c r="K16" i="11"/>
  <c r="B16" i="11"/>
  <c r="K15" i="11"/>
  <c r="B15" i="11"/>
  <c r="K14" i="11"/>
  <c r="B14" i="11"/>
  <c r="K13" i="11"/>
  <c r="B13" i="11"/>
  <c r="K12" i="11"/>
  <c r="B12" i="11"/>
  <c r="K11" i="11"/>
  <c r="B11" i="11"/>
  <c r="K33" i="10"/>
  <c r="F33" i="10"/>
  <c r="G33" i="10" s="1"/>
  <c r="B33" i="10"/>
  <c r="K32" i="10"/>
  <c r="F32" i="10"/>
  <c r="G32" i="10" s="1"/>
  <c r="B32" i="10"/>
  <c r="K31" i="10"/>
  <c r="F31" i="10"/>
  <c r="G31" i="10" s="1"/>
  <c r="B31" i="10"/>
  <c r="K30" i="10"/>
  <c r="F30" i="10"/>
  <c r="G30" i="10" s="1"/>
  <c r="B30" i="10"/>
  <c r="K29" i="10"/>
  <c r="F29" i="10"/>
  <c r="G29" i="10" s="1"/>
  <c r="B29" i="10"/>
  <c r="K28" i="10"/>
  <c r="F28" i="10"/>
  <c r="G28" i="10" s="1"/>
  <c r="B28" i="10"/>
  <c r="K27" i="10"/>
  <c r="F27" i="10"/>
  <c r="G27" i="10" s="1"/>
  <c r="B27" i="10"/>
  <c r="K26" i="10"/>
  <c r="F26" i="10"/>
  <c r="G26" i="10" s="1"/>
  <c r="B26" i="10"/>
  <c r="K25" i="10"/>
  <c r="F25" i="10"/>
  <c r="G25" i="10" s="1"/>
  <c r="B25" i="10"/>
  <c r="K24" i="10"/>
  <c r="F24" i="10"/>
  <c r="G24" i="10" s="1"/>
  <c r="B24" i="10"/>
  <c r="K23" i="10"/>
  <c r="F23" i="10"/>
  <c r="G23" i="10" s="1"/>
  <c r="B23" i="10"/>
  <c r="K22" i="10"/>
  <c r="F22" i="10"/>
  <c r="G22" i="10" s="1"/>
  <c r="B22" i="10"/>
  <c r="K21" i="10"/>
  <c r="F21" i="10"/>
  <c r="G21" i="10" s="1"/>
  <c r="B21" i="10"/>
  <c r="K20" i="10"/>
  <c r="F20" i="10"/>
  <c r="G20" i="10" s="1"/>
  <c r="B20" i="10"/>
  <c r="K19" i="10"/>
  <c r="F19" i="10"/>
  <c r="G19" i="10" s="1"/>
  <c r="B19" i="10"/>
  <c r="K18" i="10"/>
  <c r="B18" i="10"/>
  <c r="K17" i="10"/>
  <c r="B17" i="10"/>
  <c r="K16" i="10"/>
  <c r="B16" i="10"/>
  <c r="K15" i="10"/>
  <c r="F15" i="10"/>
  <c r="G15" i="10" s="1"/>
  <c r="B15" i="10"/>
  <c r="K14" i="10"/>
  <c r="F14" i="10"/>
  <c r="G14" i="10" s="1"/>
  <c r="B14" i="10"/>
  <c r="K13" i="10"/>
  <c r="F13" i="10"/>
  <c r="G13" i="10" s="1"/>
  <c r="B13" i="10"/>
  <c r="K12" i="10"/>
  <c r="F12" i="10"/>
  <c r="G12" i="10" s="1"/>
  <c r="B12" i="10"/>
  <c r="K11" i="10"/>
  <c r="F11" i="10"/>
  <c r="G11" i="10" s="1"/>
  <c r="B11" i="10"/>
  <c r="K33" i="9"/>
  <c r="F33" i="9"/>
  <c r="G33" i="9" s="1"/>
  <c r="B33" i="9"/>
  <c r="K32" i="9"/>
  <c r="F32" i="9"/>
  <c r="G32" i="9" s="1"/>
  <c r="B32" i="9"/>
  <c r="K31" i="9"/>
  <c r="F31" i="9"/>
  <c r="G31" i="9" s="1"/>
  <c r="B31" i="9"/>
  <c r="K30" i="9"/>
  <c r="F30" i="9"/>
  <c r="G30" i="9" s="1"/>
  <c r="B30" i="9"/>
  <c r="K29" i="9"/>
  <c r="F29" i="9"/>
  <c r="G29" i="9" s="1"/>
  <c r="B29" i="9"/>
  <c r="K28" i="9"/>
  <c r="F28" i="9"/>
  <c r="G28" i="9" s="1"/>
  <c r="B28" i="9"/>
  <c r="K27" i="9"/>
  <c r="F27" i="9"/>
  <c r="G27" i="9" s="1"/>
  <c r="B27" i="9"/>
  <c r="K26" i="9"/>
  <c r="F26" i="9"/>
  <c r="G26" i="9" s="1"/>
  <c r="B26" i="9"/>
  <c r="K25" i="9"/>
  <c r="F25" i="9"/>
  <c r="G25" i="9" s="1"/>
  <c r="B25" i="9"/>
  <c r="K24" i="9"/>
  <c r="F24" i="9"/>
  <c r="G24" i="9" s="1"/>
  <c r="B24" i="9"/>
  <c r="K23" i="9"/>
  <c r="F23" i="9"/>
  <c r="G23" i="9" s="1"/>
  <c r="B23" i="9"/>
  <c r="K22" i="9"/>
  <c r="F22" i="9"/>
  <c r="G22" i="9" s="1"/>
  <c r="B22" i="9"/>
  <c r="K21" i="9"/>
  <c r="F21" i="9"/>
  <c r="G21" i="9" s="1"/>
  <c r="B21" i="9"/>
  <c r="K20" i="9"/>
  <c r="F20" i="9"/>
  <c r="G20" i="9" s="1"/>
  <c r="B20" i="9"/>
  <c r="K19" i="9"/>
  <c r="F19" i="9"/>
  <c r="G19" i="9" s="1"/>
  <c r="B19" i="9"/>
  <c r="K18" i="9"/>
  <c r="F18" i="9"/>
  <c r="G18" i="9" s="1"/>
  <c r="B18" i="9"/>
  <c r="K17" i="9"/>
  <c r="F17" i="9"/>
  <c r="G17" i="9" s="1"/>
  <c r="B17" i="9"/>
  <c r="K16" i="9"/>
  <c r="F16" i="9"/>
  <c r="G16" i="9" s="1"/>
  <c r="B16" i="9"/>
  <c r="K15" i="9"/>
  <c r="B15" i="9"/>
  <c r="K14" i="9"/>
  <c r="B14" i="9"/>
  <c r="K13" i="9"/>
  <c r="B13" i="9"/>
  <c r="K12" i="9"/>
  <c r="B12" i="9"/>
  <c r="K11" i="9"/>
  <c r="B11" i="9"/>
  <c r="K33" i="8"/>
  <c r="F33" i="8"/>
  <c r="G33" i="8" s="1"/>
  <c r="B33" i="8"/>
  <c r="K32" i="8"/>
  <c r="F32" i="8"/>
  <c r="G32" i="8" s="1"/>
  <c r="B32" i="8"/>
  <c r="K31" i="8"/>
  <c r="F31" i="8"/>
  <c r="G31" i="8" s="1"/>
  <c r="B31" i="8"/>
  <c r="K30" i="8"/>
  <c r="F30" i="8"/>
  <c r="G30" i="8" s="1"/>
  <c r="B30" i="8"/>
  <c r="K29" i="8"/>
  <c r="F29" i="8"/>
  <c r="G29" i="8" s="1"/>
  <c r="B29" i="8"/>
  <c r="K28" i="8"/>
  <c r="F28" i="8"/>
  <c r="G28" i="8" s="1"/>
  <c r="B28" i="8"/>
  <c r="K27" i="8"/>
  <c r="F27" i="8"/>
  <c r="G27" i="8" s="1"/>
  <c r="B27" i="8"/>
  <c r="K26" i="8"/>
  <c r="F26" i="8"/>
  <c r="G26" i="8" s="1"/>
  <c r="B26" i="8"/>
  <c r="K25" i="8"/>
  <c r="F25" i="8"/>
  <c r="G25" i="8" s="1"/>
  <c r="B25" i="8"/>
  <c r="K24" i="8"/>
  <c r="F24" i="8"/>
  <c r="G24" i="8" s="1"/>
  <c r="B24" i="8"/>
  <c r="K23" i="8"/>
  <c r="F23" i="8"/>
  <c r="G23" i="8" s="1"/>
  <c r="B23" i="8"/>
  <c r="K22" i="8"/>
  <c r="F22" i="8"/>
  <c r="G22" i="8" s="1"/>
  <c r="B22" i="8"/>
  <c r="K21" i="8"/>
  <c r="F21" i="8"/>
  <c r="G21" i="8" s="1"/>
  <c r="B21" i="8"/>
  <c r="K20" i="8"/>
  <c r="F20" i="8"/>
  <c r="G20" i="8" s="1"/>
  <c r="B20" i="8"/>
  <c r="K19" i="8"/>
  <c r="F19" i="8"/>
  <c r="G19" i="8" s="1"/>
  <c r="B19" i="8"/>
  <c r="K18" i="8"/>
  <c r="F18" i="8"/>
  <c r="G18" i="8" s="1"/>
  <c r="B18" i="8"/>
  <c r="K17" i="8"/>
  <c r="F17" i="8"/>
  <c r="G17" i="8" s="1"/>
  <c r="B17" i="8"/>
  <c r="K16" i="8"/>
  <c r="B16" i="8"/>
  <c r="K15" i="8"/>
  <c r="B15" i="8"/>
  <c r="K14" i="8"/>
  <c r="B14" i="8"/>
  <c r="K13" i="8"/>
  <c r="B13" i="8"/>
  <c r="K12" i="8"/>
  <c r="B12" i="8"/>
  <c r="K11" i="8"/>
  <c r="B11" i="8"/>
  <c r="K33" i="7"/>
  <c r="F33" i="7"/>
  <c r="G33" i="7" s="1"/>
  <c r="B33" i="7"/>
  <c r="K32" i="7"/>
  <c r="F32" i="7"/>
  <c r="G32" i="7" s="1"/>
  <c r="B32" i="7"/>
  <c r="K31" i="7"/>
  <c r="F31" i="7"/>
  <c r="G31" i="7" s="1"/>
  <c r="B31" i="7"/>
  <c r="K30" i="7"/>
  <c r="F30" i="7"/>
  <c r="G30" i="7" s="1"/>
  <c r="B30" i="7"/>
  <c r="K29" i="7"/>
  <c r="F29" i="7"/>
  <c r="G29" i="7" s="1"/>
  <c r="B29" i="7"/>
  <c r="K28" i="7"/>
  <c r="F28" i="7"/>
  <c r="G28" i="7" s="1"/>
  <c r="B28" i="7"/>
  <c r="K27" i="7"/>
  <c r="F27" i="7"/>
  <c r="G27" i="7" s="1"/>
  <c r="B27" i="7"/>
  <c r="K26" i="7"/>
  <c r="F26" i="7"/>
  <c r="G26" i="7" s="1"/>
  <c r="B26" i="7"/>
  <c r="K25" i="7"/>
  <c r="F25" i="7"/>
  <c r="G25" i="7" s="1"/>
  <c r="B25" i="7"/>
  <c r="K24" i="7"/>
  <c r="F24" i="7"/>
  <c r="G24" i="7" s="1"/>
  <c r="B24" i="7"/>
  <c r="K23" i="7"/>
  <c r="F23" i="7"/>
  <c r="G23" i="7" s="1"/>
  <c r="B23" i="7"/>
  <c r="K22" i="7"/>
  <c r="B22" i="7"/>
  <c r="K21" i="7"/>
  <c r="B21" i="7"/>
  <c r="K20" i="7"/>
  <c r="B20" i="7"/>
  <c r="K19" i="7"/>
  <c r="B19" i="7"/>
  <c r="K18" i="7"/>
  <c r="B18" i="7"/>
  <c r="K17" i="7"/>
  <c r="B17" i="7"/>
  <c r="K16" i="7"/>
  <c r="B16" i="7"/>
  <c r="K15" i="7"/>
  <c r="B15" i="7"/>
  <c r="K14" i="7"/>
  <c r="B14" i="7"/>
  <c r="K13" i="7"/>
  <c r="B13" i="7"/>
  <c r="K12" i="7"/>
  <c r="B12" i="7"/>
  <c r="K11" i="7"/>
  <c r="B11" i="7"/>
  <c r="K33" i="6"/>
  <c r="F33" i="6"/>
  <c r="G33" i="6" s="1"/>
  <c r="B33" i="6"/>
  <c r="K32" i="6"/>
  <c r="F32" i="6"/>
  <c r="G32" i="6" s="1"/>
  <c r="B32" i="6"/>
  <c r="K31" i="6"/>
  <c r="F31" i="6"/>
  <c r="G31" i="6" s="1"/>
  <c r="B31" i="6"/>
  <c r="K30" i="6"/>
  <c r="F30" i="6"/>
  <c r="G30" i="6" s="1"/>
  <c r="B30" i="6"/>
  <c r="K29" i="6"/>
  <c r="F29" i="6"/>
  <c r="G29" i="6" s="1"/>
  <c r="B29" i="6"/>
  <c r="K28" i="6"/>
  <c r="F28" i="6"/>
  <c r="G28" i="6" s="1"/>
  <c r="B28" i="6"/>
  <c r="K27" i="6"/>
  <c r="F27" i="6"/>
  <c r="G27" i="6" s="1"/>
  <c r="B27" i="6"/>
  <c r="K26" i="6"/>
  <c r="F26" i="6"/>
  <c r="G26" i="6" s="1"/>
  <c r="B26" i="6"/>
  <c r="K25" i="6"/>
  <c r="F25" i="6"/>
  <c r="G25" i="6" s="1"/>
  <c r="B25" i="6"/>
  <c r="K24" i="6"/>
  <c r="F24" i="6"/>
  <c r="G24" i="6" s="1"/>
  <c r="B24" i="6"/>
  <c r="K23" i="6"/>
  <c r="F23" i="6"/>
  <c r="G23" i="6" s="1"/>
  <c r="B23" i="6"/>
  <c r="K22" i="6"/>
  <c r="F22" i="6"/>
  <c r="G22" i="6" s="1"/>
  <c r="B22" i="6"/>
  <c r="K21" i="6"/>
  <c r="F21" i="6"/>
  <c r="G21" i="6" s="1"/>
  <c r="B21" i="6"/>
  <c r="K20" i="6"/>
  <c r="F20" i="6"/>
  <c r="G20" i="6" s="1"/>
  <c r="B20" i="6"/>
  <c r="K19" i="6"/>
  <c r="F19" i="6"/>
  <c r="G19" i="6" s="1"/>
  <c r="B19" i="6"/>
  <c r="K18" i="6"/>
  <c r="F18" i="6"/>
  <c r="G18" i="6" s="1"/>
  <c r="B18" i="6"/>
  <c r="K17" i="6"/>
  <c r="F17" i="6"/>
  <c r="G17" i="6" s="1"/>
  <c r="B17" i="6"/>
  <c r="K16" i="6"/>
  <c r="F16" i="6"/>
  <c r="G16" i="6" s="1"/>
  <c r="B16" i="6"/>
  <c r="K15" i="6"/>
  <c r="F15" i="6"/>
  <c r="G15" i="6" s="1"/>
  <c r="B15" i="6"/>
  <c r="K14" i="6"/>
  <c r="B14" i="6"/>
  <c r="K13" i="6"/>
  <c r="B13" i="6"/>
  <c r="K12" i="6"/>
  <c r="B12" i="6"/>
  <c r="K11" i="6"/>
  <c r="B11" i="6"/>
  <c r="E3" i="2"/>
  <c r="E44" i="2"/>
  <c r="E103" i="2"/>
  <c r="E9" i="2"/>
  <c r="E104" i="2"/>
  <c r="F13" i="6" s="1"/>
  <c r="G13" i="6" s="1"/>
  <c r="E88" i="2"/>
  <c r="E101" i="2"/>
  <c r="E30" i="2"/>
  <c r="E41" i="2"/>
  <c r="F18" i="7" s="1"/>
  <c r="G18" i="7" s="1"/>
  <c r="E118" i="2"/>
  <c r="E110" i="2"/>
  <c r="K33" i="5"/>
  <c r="F33" i="5"/>
  <c r="G33" i="5" s="1"/>
  <c r="B33" i="5"/>
  <c r="K32" i="5"/>
  <c r="F32" i="5"/>
  <c r="G32" i="5" s="1"/>
  <c r="B32" i="5"/>
  <c r="K31" i="5"/>
  <c r="F31" i="5"/>
  <c r="G31" i="5" s="1"/>
  <c r="B31" i="5"/>
  <c r="K30" i="5"/>
  <c r="F30" i="5"/>
  <c r="G30" i="5" s="1"/>
  <c r="B30" i="5"/>
  <c r="K29" i="5"/>
  <c r="F29" i="5"/>
  <c r="G29" i="5" s="1"/>
  <c r="B29" i="5"/>
  <c r="K28" i="5"/>
  <c r="F28" i="5"/>
  <c r="G28" i="5" s="1"/>
  <c r="B28" i="5"/>
  <c r="K27" i="5"/>
  <c r="F27" i="5"/>
  <c r="G27" i="5" s="1"/>
  <c r="B27" i="5"/>
  <c r="K26" i="5"/>
  <c r="F26" i="5"/>
  <c r="G26" i="5" s="1"/>
  <c r="B26" i="5"/>
  <c r="K25" i="5"/>
  <c r="F25" i="5"/>
  <c r="G25" i="5" s="1"/>
  <c r="B25" i="5"/>
  <c r="K24" i="5"/>
  <c r="F24" i="5"/>
  <c r="G24" i="5" s="1"/>
  <c r="B24" i="5"/>
  <c r="K23" i="5"/>
  <c r="F23" i="5"/>
  <c r="G23" i="5" s="1"/>
  <c r="B23" i="5"/>
  <c r="K22" i="5"/>
  <c r="B22" i="5"/>
  <c r="K21" i="5"/>
  <c r="F21" i="5"/>
  <c r="G21" i="5" s="1"/>
  <c r="B21" i="5"/>
  <c r="K20" i="5"/>
  <c r="F20" i="5"/>
  <c r="G20" i="5" s="1"/>
  <c r="B20" i="5"/>
  <c r="K19" i="5"/>
  <c r="F19" i="5"/>
  <c r="G19" i="5" s="1"/>
  <c r="B19" i="5"/>
  <c r="K18" i="5"/>
  <c r="B18" i="5"/>
  <c r="K17" i="5"/>
  <c r="B17" i="5"/>
  <c r="K16" i="5"/>
  <c r="B16" i="5"/>
  <c r="K15" i="5"/>
  <c r="B15" i="5"/>
  <c r="K14" i="5"/>
  <c r="B14" i="5"/>
  <c r="K13" i="5"/>
  <c r="B13" i="5"/>
  <c r="K12" i="5"/>
  <c r="B12" i="5"/>
  <c r="K11" i="5"/>
  <c r="B11" i="5"/>
  <c r="K33" i="4"/>
  <c r="F33" i="4"/>
  <c r="G33" i="4" s="1"/>
  <c r="B33" i="4"/>
  <c r="K32" i="4"/>
  <c r="F32" i="4"/>
  <c r="G32" i="4" s="1"/>
  <c r="B32" i="4"/>
  <c r="K31" i="4"/>
  <c r="F31" i="4"/>
  <c r="G31" i="4" s="1"/>
  <c r="B31" i="4"/>
  <c r="K30" i="4"/>
  <c r="F30" i="4"/>
  <c r="G30" i="4" s="1"/>
  <c r="B30" i="4"/>
  <c r="K29" i="4"/>
  <c r="F29" i="4"/>
  <c r="G29" i="4" s="1"/>
  <c r="B29" i="4"/>
  <c r="K28" i="4"/>
  <c r="F28" i="4"/>
  <c r="G28" i="4" s="1"/>
  <c r="B28" i="4"/>
  <c r="K27" i="4"/>
  <c r="F27" i="4"/>
  <c r="G27" i="4" s="1"/>
  <c r="B27" i="4"/>
  <c r="K26" i="4"/>
  <c r="F26" i="4"/>
  <c r="G26" i="4" s="1"/>
  <c r="B26" i="4"/>
  <c r="K25" i="4"/>
  <c r="F25" i="4"/>
  <c r="G25" i="4" s="1"/>
  <c r="B25" i="4"/>
  <c r="K24" i="4"/>
  <c r="F24" i="4"/>
  <c r="G24" i="4" s="1"/>
  <c r="B24" i="4"/>
  <c r="K23" i="4"/>
  <c r="F23" i="4"/>
  <c r="G23" i="4" s="1"/>
  <c r="B23" i="4"/>
  <c r="K22" i="4"/>
  <c r="B22" i="4"/>
  <c r="K21" i="4"/>
  <c r="F21" i="4"/>
  <c r="G21" i="4" s="1"/>
  <c r="B21" i="4"/>
  <c r="K20" i="4"/>
  <c r="F20" i="4"/>
  <c r="G20" i="4" s="1"/>
  <c r="B20" i="4"/>
  <c r="K19" i="4"/>
  <c r="F19" i="4"/>
  <c r="G19" i="4" s="1"/>
  <c r="B19" i="4"/>
  <c r="K18" i="4"/>
  <c r="F18" i="4"/>
  <c r="G18" i="4" s="1"/>
  <c r="B18" i="4"/>
  <c r="K17" i="4"/>
  <c r="B17" i="4"/>
  <c r="K16" i="4"/>
  <c r="B16" i="4"/>
  <c r="K15" i="4"/>
  <c r="B15" i="4"/>
  <c r="K14" i="4"/>
  <c r="B14" i="4"/>
  <c r="K13" i="4"/>
  <c r="B13" i="4"/>
  <c r="K12" i="4"/>
  <c r="B12" i="4"/>
  <c r="K11" i="4"/>
  <c r="B11" i="4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1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34" i="3" s="1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4" i="2"/>
  <c r="F14" i="9" s="1"/>
  <c r="G14" i="9" s="1"/>
  <c r="E56" i="2"/>
  <c r="F15" i="12" s="1"/>
  <c r="G15" i="12" s="1"/>
  <c r="E15" i="2"/>
  <c r="F11" i="11" s="1"/>
  <c r="G11" i="11" s="1"/>
  <c r="E48" i="2"/>
  <c r="F16" i="7" s="1"/>
  <c r="G16" i="7" s="1"/>
  <c r="E63" i="2"/>
  <c r="E102" i="2"/>
  <c r="F21" i="7" s="1"/>
  <c r="G21" i="7" s="1"/>
  <c r="E50" i="2"/>
  <c r="F20" i="7" s="1"/>
  <c r="G20" i="7" s="1"/>
  <c r="E87" i="2"/>
  <c r="F14" i="6" s="1"/>
  <c r="G14" i="6" s="1"/>
  <c r="E58" i="2"/>
  <c r="F17" i="5" s="1"/>
  <c r="G17" i="5" s="1"/>
  <c r="E117" i="2"/>
  <c r="E116" i="2"/>
  <c r="F22" i="4" s="1"/>
  <c r="G22" i="4" s="1"/>
  <c r="E115" i="2"/>
  <c r="E113" i="2"/>
  <c r="E112" i="2"/>
  <c r="E111" i="2"/>
  <c r="E109" i="2"/>
  <c r="E108" i="2"/>
  <c r="E107" i="2"/>
  <c r="E106" i="2"/>
  <c r="E105" i="2"/>
  <c r="F16" i="11" s="1"/>
  <c r="G16" i="11" s="1"/>
  <c r="E100" i="2"/>
  <c r="E99" i="2"/>
  <c r="E98" i="2"/>
  <c r="E97" i="2"/>
  <c r="E96" i="2"/>
  <c r="F19" i="7" s="1"/>
  <c r="G19" i="7" s="1"/>
  <c r="E95" i="2"/>
  <c r="E94" i="2"/>
  <c r="E93" i="2"/>
  <c r="F14" i="7" s="1"/>
  <c r="G14" i="7" s="1"/>
  <c r="E92" i="2"/>
  <c r="E91" i="2"/>
  <c r="E90" i="2"/>
  <c r="E89" i="2"/>
  <c r="E86" i="2"/>
  <c r="E85" i="2"/>
  <c r="E84" i="2"/>
  <c r="F15" i="11" s="1"/>
  <c r="G15" i="11" s="1"/>
  <c r="E83" i="2"/>
  <c r="E82" i="2"/>
  <c r="E81" i="2"/>
  <c r="F12" i="12" s="1"/>
  <c r="G12" i="12" s="1"/>
  <c r="E80" i="2"/>
  <c r="E79" i="2"/>
  <c r="E77" i="2"/>
  <c r="E76" i="2"/>
  <c r="F13" i="12" s="1"/>
  <c r="G13" i="12" s="1"/>
  <c r="E75" i="2"/>
  <c r="E74" i="2"/>
  <c r="E73" i="2"/>
  <c r="E72" i="2"/>
  <c r="E71" i="2"/>
  <c r="F15" i="9" s="1"/>
  <c r="G15" i="9" s="1"/>
  <c r="E70" i="2"/>
  <c r="E69" i="2"/>
  <c r="E68" i="2"/>
  <c r="E67" i="2"/>
  <c r="F12" i="8" s="1"/>
  <c r="G12" i="8" s="1"/>
  <c r="E66" i="2"/>
  <c r="E65" i="2"/>
  <c r="E64" i="2"/>
  <c r="F16" i="8" s="1"/>
  <c r="G16" i="8" s="1"/>
  <c r="E62" i="2"/>
  <c r="E61" i="2"/>
  <c r="E59" i="2"/>
  <c r="E57" i="2"/>
  <c r="F11" i="7" s="1"/>
  <c r="G11" i="7" s="1"/>
  <c r="E55" i="2"/>
  <c r="E54" i="2"/>
  <c r="E53" i="2"/>
  <c r="F12" i="11" s="1"/>
  <c r="G12" i="11" s="1"/>
  <c r="E52" i="2"/>
  <c r="E51" i="2"/>
  <c r="E49" i="2"/>
  <c r="E45" i="2"/>
  <c r="E43" i="2"/>
  <c r="E42" i="2"/>
  <c r="E40" i="2"/>
  <c r="E39" i="2"/>
  <c r="E38" i="2"/>
  <c r="E37" i="2"/>
  <c r="E36" i="2"/>
  <c r="E35" i="2"/>
  <c r="E34" i="2"/>
  <c r="E33" i="2"/>
  <c r="E32" i="2"/>
  <c r="E31" i="2"/>
  <c r="F15" i="8" s="1"/>
  <c r="G15" i="8" s="1"/>
  <c r="E29" i="2"/>
  <c r="E28" i="2"/>
  <c r="E27" i="2"/>
  <c r="E26" i="2"/>
  <c r="C25" i="2"/>
  <c r="E25" i="2" s="1"/>
  <c r="E24" i="2"/>
  <c r="E23" i="2"/>
  <c r="E22" i="2"/>
  <c r="F14" i="12" s="1"/>
  <c r="G14" i="12" s="1"/>
  <c r="E21" i="2"/>
  <c r="E20" i="2"/>
  <c r="E19" i="2"/>
  <c r="E18" i="2"/>
  <c r="C17" i="2"/>
  <c r="E17" i="2" s="1"/>
  <c r="E16" i="2"/>
  <c r="F15" i="7" s="1"/>
  <c r="G15" i="7" s="1"/>
  <c r="E14" i="2"/>
  <c r="E13" i="2"/>
  <c r="E12" i="2"/>
  <c r="E11" i="2"/>
  <c r="E10" i="2"/>
  <c r="E8" i="2"/>
  <c r="F11" i="9" s="1"/>
  <c r="G11" i="9" s="1"/>
  <c r="E7" i="2"/>
  <c r="E6" i="2"/>
  <c r="F12" i="9" s="1"/>
  <c r="G12" i="9" s="1"/>
  <c r="E5" i="2"/>
  <c r="E4" i="2"/>
  <c r="F12" i="6" l="1"/>
  <c r="G12" i="6" s="1"/>
  <c r="F13" i="9"/>
  <c r="G13" i="9" s="1"/>
  <c r="G34" i="9"/>
  <c r="F11" i="6"/>
  <c r="G11" i="6" s="1"/>
  <c r="F14" i="11"/>
  <c r="G14" i="11" s="1"/>
  <c r="F12" i="7"/>
  <c r="G12" i="7" s="1"/>
  <c r="F13" i="11"/>
  <c r="G13" i="11" s="1"/>
  <c r="F11" i="8"/>
  <c r="G11" i="8" s="1"/>
  <c r="F11" i="12"/>
  <c r="G11" i="12" s="1"/>
  <c r="G34" i="12" s="1"/>
  <c r="G34" i="11"/>
  <c r="F17" i="4"/>
  <c r="G17" i="4" s="1"/>
  <c r="F17" i="7"/>
  <c r="G17" i="7" s="1"/>
  <c r="G35" i="12"/>
  <c r="G36" i="12" s="1"/>
  <c r="H3" i="12" s="1"/>
  <c r="H5" i="12" s="1"/>
  <c r="H6" i="12" s="1"/>
  <c r="H7" i="12" s="1"/>
  <c r="C46" i="2" s="1"/>
  <c r="E46" i="2" s="1"/>
  <c r="F17" i="10" s="1"/>
  <c r="G17" i="10" s="1"/>
  <c r="G35" i="11"/>
  <c r="G36" i="11" s="1"/>
  <c r="H3" i="11" s="1"/>
  <c r="H5" i="11" s="1"/>
  <c r="H6" i="11" s="1"/>
  <c r="H7" i="11" s="1"/>
  <c r="C47" i="2" s="1"/>
  <c r="E47" i="2" s="1"/>
  <c r="F16" i="10" s="1"/>
  <c r="G16" i="10" s="1"/>
  <c r="G35" i="9"/>
  <c r="G36" i="9" s="1"/>
  <c r="H3" i="9" s="1"/>
  <c r="H5" i="9" s="1"/>
  <c r="H6" i="9" s="1"/>
  <c r="H7" i="9" s="1"/>
  <c r="C60" i="2" s="1"/>
  <c r="E60" i="2" s="1"/>
  <c r="F18" i="10" s="1"/>
  <c r="G18" i="10" s="1"/>
  <c r="F14" i="8"/>
  <c r="G14" i="8" s="1"/>
  <c r="F13" i="7"/>
  <c r="G13" i="7" s="1"/>
  <c r="F18" i="5"/>
  <c r="G18" i="5" s="1"/>
  <c r="F13" i="8"/>
  <c r="G13" i="8" s="1"/>
  <c r="G34" i="8"/>
  <c r="G35" i="8"/>
  <c r="G36" i="8" s="1"/>
  <c r="H3" i="8" s="1"/>
  <c r="H5" i="8" s="1"/>
  <c r="G34" i="6"/>
  <c r="F16" i="4"/>
  <c r="G16" i="4" s="1"/>
  <c r="F16" i="5"/>
  <c r="G16" i="5" s="1"/>
  <c r="F13" i="4"/>
  <c r="G13" i="4" s="1"/>
  <c r="F13" i="5"/>
  <c r="G13" i="5" s="1"/>
  <c r="F12" i="4"/>
  <c r="G12" i="4" s="1"/>
  <c r="F12" i="5"/>
  <c r="G12" i="5" s="1"/>
  <c r="F15" i="4"/>
  <c r="G15" i="4" s="1"/>
  <c r="F15" i="5"/>
  <c r="G15" i="5" s="1"/>
  <c r="F14" i="4"/>
  <c r="G14" i="4" s="1"/>
  <c r="F14" i="5"/>
  <c r="G14" i="5" s="1"/>
  <c r="G35" i="6"/>
  <c r="G36" i="6" s="1"/>
  <c r="H3" i="6" s="1"/>
  <c r="H5" i="6" s="1"/>
  <c r="F11" i="4"/>
  <c r="G11" i="4" s="1"/>
  <c r="G34" i="4" s="1"/>
  <c r="F11" i="5"/>
  <c r="G11" i="5" s="1"/>
  <c r="G35" i="4"/>
  <c r="G36" i="4" s="1"/>
  <c r="H3" i="4" s="1"/>
  <c r="H5" i="4" s="1"/>
  <c r="H6" i="4" s="1"/>
  <c r="H7" i="4" s="1"/>
  <c r="G35" i="3"/>
  <c r="G36" i="3" s="1"/>
  <c r="H3" i="3" s="1"/>
  <c r="H5" i="3" s="1"/>
  <c r="H6" i="3" s="1"/>
  <c r="H7" i="3" s="1"/>
  <c r="G34" i="10" l="1"/>
  <c r="G35" i="10" s="1"/>
  <c r="G36" i="10" s="1"/>
  <c r="H3" i="10" s="1"/>
  <c r="H5" i="10" s="1"/>
  <c r="H6" i="10" s="1"/>
  <c r="H7" i="10" s="1"/>
  <c r="H6" i="8"/>
  <c r="H7" i="8" s="1"/>
  <c r="C78" i="2"/>
  <c r="E78" i="2" s="1"/>
  <c r="F22" i="7" s="1"/>
  <c r="G22" i="7" s="1"/>
  <c r="G34" i="7" s="1"/>
  <c r="G35" i="7" s="1"/>
  <c r="G36" i="7" s="1"/>
  <c r="H3" i="7" s="1"/>
  <c r="H6" i="6"/>
  <c r="H7" i="6" s="1"/>
  <c r="C119" i="2"/>
  <c r="E119" i="2" s="1"/>
  <c r="F22" i="5" s="1"/>
  <c r="G22" i="5" s="1"/>
  <c r="G34" i="5" s="1"/>
  <c r="G35" i="5" s="1"/>
  <c r="G36" i="5" s="1"/>
  <c r="H3" i="5" s="1"/>
  <c r="H5" i="5" s="1"/>
  <c r="H6" i="5" s="1"/>
  <c r="H7" i="5" s="1"/>
  <c r="H5" i="7" l="1"/>
  <c r="H6" i="7" s="1"/>
  <c r="H7" i="7" s="1"/>
</calcChain>
</file>

<file path=xl/sharedStrings.xml><?xml version="1.0" encoding="utf-8"?>
<sst xmlns="http://schemas.openxmlformats.org/spreadsheetml/2006/main" count="1221" uniqueCount="227">
  <si>
    <t>MATÉRIA PRIMA</t>
  </si>
  <si>
    <t>Preço por Kg/Lt/unid com IVA</t>
  </si>
  <si>
    <t>IVA</t>
  </si>
  <si>
    <t>Preço sem IVA</t>
  </si>
  <si>
    <t>Medida</t>
  </si>
  <si>
    <t>Família</t>
  </si>
  <si>
    <t>Alergénios</t>
  </si>
  <si>
    <t xml:space="preserve">Abóbora </t>
  </si>
  <si>
    <t>kg</t>
  </si>
  <si>
    <t>Legumes e Fruta</t>
  </si>
  <si>
    <t>Açafrão</t>
  </si>
  <si>
    <t>Mercearia</t>
  </si>
  <si>
    <t xml:space="preserve">Açucar </t>
  </si>
  <si>
    <t>Agar-Agar</t>
  </si>
  <si>
    <t>Ordem Alfabética</t>
  </si>
  <si>
    <t>Agrião</t>
  </si>
  <si>
    <t>Água</t>
  </si>
  <si>
    <t>lt</t>
  </si>
  <si>
    <t>Bebidas não alcoólicas</t>
  </si>
  <si>
    <t>Alface</t>
  </si>
  <si>
    <t>Alho</t>
  </si>
  <si>
    <t>Alho Francês</t>
  </si>
  <si>
    <t>Anis</t>
  </si>
  <si>
    <t>Aparas de Legumes</t>
  </si>
  <si>
    <t>uni</t>
  </si>
  <si>
    <t xml:space="preserve">Arroz Carolino </t>
  </si>
  <si>
    <t>Aveia</t>
  </si>
  <si>
    <t>Azeite</t>
  </si>
  <si>
    <t>Azeite de cebolinho</t>
  </si>
  <si>
    <t>Azeitona Preta</t>
  </si>
  <si>
    <t>Bacalhau desfiado</t>
  </si>
  <si>
    <t>Peixes</t>
  </si>
  <si>
    <t>Peixe (e feito com)</t>
  </si>
  <si>
    <t>Banha de Porco</t>
  </si>
  <si>
    <t>Carnes</t>
  </si>
  <si>
    <t>Batata</t>
  </si>
  <si>
    <t>Baunilha</t>
  </si>
  <si>
    <t>Broa de Milho</t>
  </si>
  <si>
    <t>Pastelaria e Padaria</t>
  </si>
  <si>
    <t>Cacau em pó</t>
  </si>
  <si>
    <t>Caldo de Legumes</t>
  </si>
  <si>
    <t>Carcaças de Frango</t>
  </si>
  <si>
    <t xml:space="preserve">Castanhas Piladas </t>
  </si>
  <si>
    <t>Outros frutos de casca rija</t>
  </si>
  <si>
    <t>Cavala</t>
  </si>
  <si>
    <t>Cebola</t>
  </si>
  <si>
    <t>Cebola roxa</t>
  </si>
  <si>
    <t>Cebolinho</t>
  </si>
  <si>
    <t xml:space="preserve">Cenoura </t>
  </si>
  <si>
    <t>Cenoura Baby</t>
  </si>
  <si>
    <t>Chã de fora</t>
  </si>
  <si>
    <t xml:space="preserve">Chocolate Negro </t>
  </si>
  <si>
    <t>Chouriça</t>
  </si>
  <si>
    <t>Chouriço de sangue</t>
  </si>
  <si>
    <t>Chouriço de vinho</t>
  </si>
  <si>
    <t>Colorau</t>
  </si>
  <si>
    <t>Cominhos</t>
  </si>
  <si>
    <t xml:space="preserve">Courgete </t>
  </si>
  <si>
    <t>Couve Lombarda</t>
  </si>
  <si>
    <t>Couve Portuguesa</t>
  </si>
  <si>
    <t>Couve-Flor</t>
  </si>
  <si>
    <t>Cravinho</t>
  </si>
  <si>
    <t>Creme de Iogurte</t>
  </si>
  <si>
    <t>Crocante de aveia</t>
  </si>
  <si>
    <t>Cus-Cus</t>
  </si>
  <si>
    <t>Entrecosto</t>
  </si>
  <si>
    <t>Espinafre</t>
  </si>
  <si>
    <t>Espinhas Cavala</t>
  </si>
  <si>
    <t xml:space="preserve">Espumante </t>
  </si>
  <si>
    <t>Alcoól</t>
  </si>
  <si>
    <t>Dióxido de Sulfit e Sulfitos</t>
  </si>
  <si>
    <t>Farinha</t>
  </si>
  <si>
    <t>Cereais (com glutén)</t>
  </si>
  <si>
    <t>Feijão Branco Cozido</t>
  </si>
  <si>
    <t>Fermento em pó</t>
  </si>
  <si>
    <t>Flor de Sal</t>
  </si>
  <si>
    <t xml:space="preserve">Frango </t>
  </si>
  <si>
    <t xml:space="preserve">Funcho </t>
  </si>
  <si>
    <t xml:space="preserve">Galinha </t>
  </si>
  <si>
    <t>Gel de Maçã</t>
  </si>
  <si>
    <t>Grão de Bico cozido</t>
  </si>
  <si>
    <t xml:space="preserve">Grelos </t>
  </si>
  <si>
    <t xml:space="preserve">Iogurte </t>
  </si>
  <si>
    <t>Lacticínios</t>
  </si>
  <si>
    <t>Laranja</t>
  </si>
  <si>
    <t>Leite</t>
  </si>
  <si>
    <t>Leite (e feito com, incl. Lactose)</t>
  </si>
  <si>
    <t>Leite de amêndoa</t>
  </si>
  <si>
    <t>Limão</t>
  </si>
  <si>
    <t>Lombo de Bacalhau</t>
  </si>
  <si>
    <t>Louro</t>
  </si>
  <si>
    <t>Lulas</t>
  </si>
  <si>
    <t>Moluscos (e feitos com)</t>
  </si>
  <si>
    <t>Maçã</t>
  </si>
  <si>
    <t>Macarrão Riscado</t>
  </si>
  <si>
    <t>Maizena</t>
  </si>
  <si>
    <t>Manteiga</t>
  </si>
  <si>
    <t>Massa de Pimentão</t>
  </si>
  <si>
    <t>Mel</t>
  </si>
  <si>
    <t>Milho Baby</t>
  </si>
  <si>
    <t>Molho Iogurte</t>
  </si>
  <si>
    <t>Mostarda</t>
  </si>
  <si>
    <t>Mostarda (e feita com)</t>
  </si>
  <si>
    <t>Natas</t>
  </si>
  <si>
    <t>Natas para bater</t>
  </si>
  <si>
    <t xml:space="preserve">Noz moscada </t>
  </si>
  <si>
    <t>Oleo</t>
  </si>
  <si>
    <t>Ovos</t>
  </si>
  <si>
    <t>Ovos (e feitos com)</t>
  </si>
  <si>
    <t>Pão de Centeio</t>
  </si>
  <si>
    <t>Pão Ralado</t>
  </si>
  <si>
    <t>Pau de Canela</t>
  </si>
  <si>
    <t>Pepino</t>
  </si>
  <si>
    <t>Perdiz</t>
  </si>
  <si>
    <t>Perna de Porco</t>
  </si>
  <si>
    <t xml:space="preserve">Pickles </t>
  </si>
  <si>
    <t>Pimenta em Grão</t>
  </si>
  <si>
    <t>Pimentão Doce</t>
  </si>
  <si>
    <t xml:space="preserve">Pimento Verde </t>
  </si>
  <si>
    <t>Pimento Vermelho</t>
  </si>
  <si>
    <t>Piri Piri</t>
  </si>
  <si>
    <t>Pó de Alho Francês</t>
  </si>
  <si>
    <t>Polpa de Tomate</t>
  </si>
  <si>
    <t xml:space="preserve">Polvo </t>
  </si>
  <si>
    <t>Rabanete</t>
  </si>
  <si>
    <t>Requeijão</t>
  </si>
  <si>
    <t xml:space="preserve">Rúcula </t>
  </si>
  <si>
    <t xml:space="preserve">Sabugueiro </t>
  </si>
  <si>
    <t>Sal</t>
  </si>
  <si>
    <t>Salsa</t>
  </si>
  <si>
    <t>Sangue de frango</t>
  </si>
  <si>
    <t>Tomate Cherry</t>
  </si>
  <si>
    <t>Tomate Concasse</t>
  </si>
  <si>
    <t>Tomilho</t>
  </si>
  <si>
    <t xml:space="preserve">Toucinho </t>
  </si>
  <si>
    <t>Truta</t>
  </si>
  <si>
    <t>Vinagre</t>
  </si>
  <si>
    <t>Vinagre de Sidra</t>
  </si>
  <si>
    <t>Vinagre vinho Branco</t>
  </si>
  <si>
    <t>Vinho Branco</t>
  </si>
  <si>
    <t>Vinho do Porto</t>
  </si>
  <si>
    <t>Vinho tinto</t>
  </si>
  <si>
    <t>Xarope de Sabugueiro</t>
  </si>
  <si>
    <t>IVAs</t>
  </si>
  <si>
    <t>Medidas</t>
  </si>
  <si>
    <t>Famílias</t>
  </si>
  <si>
    <t>g</t>
  </si>
  <si>
    <t>Aipo (e feito com)</t>
  </si>
  <si>
    <t>Amêndoa</t>
  </si>
  <si>
    <t>ml</t>
  </si>
  <si>
    <t>Amendoim (e feito com)</t>
  </si>
  <si>
    <t>Avelãs</t>
  </si>
  <si>
    <t>Crustáceos</t>
  </si>
  <si>
    <t>Nozes (e feitas com)</t>
  </si>
  <si>
    <t>Sementes Sésamo (e feitas com)</t>
  </si>
  <si>
    <t>Soja (e feito com)</t>
  </si>
  <si>
    <t>Tremoço (e feito com)</t>
  </si>
  <si>
    <t>FICHA TÉCNICA</t>
  </si>
  <si>
    <t xml:space="preserve">NOME: </t>
  </si>
  <si>
    <t xml:space="preserve"> </t>
  </si>
  <si>
    <t>Custo Total</t>
  </si>
  <si>
    <t>fotografia</t>
  </si>
  <si>
    <t>Família:</t>
  </si>
  <si>
    <t>Nº Porções/doses</t>
  </si>
  <si>
    <t>Código:</t>
  </si>
  <si>
    <t>Custo por porção</t>
  </si>
  <si>
    <t>Tempo Preparação (min):</t>
  </si>
  <si>
    <t>Rácio</t>
  </si>
  <si>
    <t>Preço Venda NET</t>
  </si>
  <si>
    <t>Data de elaboração:</t>
  </si>
  <si>
    <t>Preço Venda c/IVA</t>
  </si>
  <si>
    <t>Marg.Contrib.Porç</t>
  </si>
  <si>
    <t>PRODUTO / MATÉRIA PRIMA</t>
  </si>
  <si>
    <t>UNIDADE</t>
  </si>
  <si>
    <t>QUANTID CAPITAÇÃO</t>
  </si>
  <si>
    <t>CUSTO UNITÁRIO</t>
  </si>
  <si>
    <t>CUSTO TOTAL</t>
  </si>
  <si>
    <t>OBSERVAÇÕES</t>
  </si>
  <si>
    <t>ALERGÉNIOS</t>
  </si>
  <si>
    <r>
      <t xml:space="preserve">SUBTOTAL </t>
    </r>
    <r>
      <rPr>
        <sz val="10"/>
        <color theme="1"/>
        <rFont val="Calibri"/>
        <family val="2"/>
      </rPr>
      <t>Σ</t>
    </r>
  </si>
  <si>
    <t>TEMPEROS (+) %</t>
  </si>
  <si>
    <r>
      <t xml:space="preserve">CUSTO TOTAL </t>
    </r>
    <r>
      <rPr>
        <sz val="10"/>
        <color theme="1"/>
        <rFont val="Calibri"/>
        <family val="2"/>
      </rPr>
      <t>Σ</t>
    </r>
  </si>
  <si>
    <t>Elaboração e empratamento</t>
  </si>
  <si>
    <t>Equipamento e Palamenta</t>
  </si>
  <si>
    <t>Kg</t>
  </si>
  <si>
    <t>Litro</t>
  </si>
  <si>
    <t>Unidade</t>
  </si>
  <si>
    <t>Preparação</t>
  </si>
  <si>
    <t>Sopa</t>
  </si>
  <si>
    <t>Entrada</t>
  </si>
  <si>
    <t>Salada</t>
  </si>
  <si>
    <t>Peixe</t>
  </si>
  <si>
    <t>Carne</t>
  </si>
  <si>
    <t>Queijo</t>
  </si>
  <si>
    <t>Sobremesa</t>
  </si>
  <si>
    <t>Fruta</t>
  </si>
  <si>
    <t>Especialidade</t>
  </si>
  <si>
    <t>Guarnições</t>
  </si>
  <si>
    <t>Couvert</t>
  </si>
  <si>
    <t>Espumante</t>
  </si>
  <si>
    <t>Vinho</t>
  </si>
  <si>
    <t>Vinho a Copo</t>
  </si>
  <si>
    <t>Refrigerantes</t>
  </si>
  <si>
    <t>Aperitivos</t>
  </si>
  <si>
    <t>Digestivos</t>
  </si>
  <si>
    <t>Cocktails</t>
  </si>
  <si>
    <t>Cavala marinada em citrinos, legumes crocantes e ervas frescas</t>
  </si>
  <si>
    <t>sumo e raspas</t>
  </si>
  <si>
    <t>Começar por fazer a marinada, juntando o vinho, a laranja, o limão, sal e pimenta, misturar e juntar a cavala;
Enquanto a cavala repousa, cortar e refogar a cenoura a curgete e a abóbora;
Misturar a alface com a rúcula;
Cortar a cavala e empratar com os restantes preparados, com cebolinho picado;</t>
  </si>
  <si>
    <t>“tártaro/ceviche” de cavala com vinagrete aromatizado com flor de sabugueiro</t>
  </si>
  <si>
    <t>30</t>
  </si>
  <si>
    <t>sumo</t>
  </si>
  <si>
    <t xml:space="preserve">Marinar a cavala, em limão, laranja. xarope de sabugueiro, sal e pimenta, e deixar marinar cerca de 30 minutos;
Cortar e servir com os legumes frios, e as ervas frescas;
</t>
  </si>
  <si>
    <t>Ferver a água;
Deitar por cima do sabugueiro, e deixar repousar;
Coar o caldo;
Juntar o açucar e o pau de canela, e misturar até dissolver;
Levar novamente a ferver para engrossar um pouco;</t>
  </si>
  <si>
    <t>,</t>
  </si>
  <si>
    <t xml:space="preserve">Peito de frango recheado com espinafres e requeijão, cuscus de legumes e molho de iogurte </t>
  </si>
  <si>
    <t>Abrir o peiro de frango e rechear com os espinafres e o requeijão;
Grelhar numa frigideira apenas com um pouqinho de sal;
Pincelar com manteiga derretida e levar ao forno para finalizar;
Preparar o cuscus, e juntar os legumes salteados;
Servir o frango fatiado sobre o cuscus;</t>
  </si>
  <si>
    <t>Molho de Iogurte</t>
  </si>
  <si>
    <t xml:space="preserve">Juntar numa taça, o iogurte, sal, limão e o azeite, e misturar;
Juntar o cebolinho e reservar no frio;
</t>
  </si>
  <si>
    <t>Maçã em duas texturas</t>
  </si>
  <si>
    <t>Assar as maçãs com o pau de canela, água, vinho do Porto, e mel;
Separar a polpa e as cascas;
Forrar as formas com as cascas da maçã. e rechear com a maçã amassada;
Empratar com o crocante de aveia, creme de iogurte, e o gel de maçã</t>
  </si>
  <si>
    <t>só a clara</t>
  </si>
  <si>
    <t>Juntar os igredientes todos e misturar;
Dipor nas formas e levar ao forno;</t>
  </si>
  <si>
    <t>Creme de iogurte</t>
  </si>
  <si>
    <t>Juntar o iogurte, o mel, a flor de sal e a baunilha, e incorporar;
Juntar as natas meias-batidas;</t>
  </si>
  <si>
    <t>Só as cascas</t>
  </si>
  <si>
    <t>Num tacho, levar ao lume água, cascas de maçã, açucar e o vinagre de sidra;
Quando o açucar derreter, retirar do lume e triturar tudo;
Passar por touca, e acrescentar o agar-agar, levar ao lume  e deixar ferver 1 minuto;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</si>
</sst>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2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7" fillId="4" borderId="5" xfId="0" applyFont="1" applyFill="1" applyBorder="1" applyProtection="1">
      <protection locked="0"/>
    </xf>
    <xf numFmtId="9" fontId="7" fillId="4" borderId="6" xfId="1" applyFont="1" applyFill="1" applyBorder="1" applyAlignment="1" applyProtection="1">
      <alignment horizontal="center"/>
      <protection locked="0"/>
    </xf>
    <xf numFmtId="164" fontId="7" fillId="2" borderId="6" xfId="2" applyNumberFormat="1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wrapText="1"/>
      <protection locked="0"/>
    </xf>
    <xf numFmtId="2" fontId="7" fillId="4" borderId="6" xfId="2" applyNumberFormat="1" applyFont="1" applyFill="1" applyBorder="1" applyAlignment="1" applyProtection="1">
      <alignment horizontal="center"/>
      <protection locked="0"/>
    </xf>
    <xf numFmtId="2" fontId="7" fillId="2" borderId="0" xfId="2" applyNumberFormat="1" applyFont="1" applyFill="1" applyAlignment="1" applyProtection="1">
      <alignment horizontal="center"/>
      <protection locked="0"/>
    </xf>
    <xf numFmtId="0" fontId="3" fillId="2" borderId="7" xfId="0" applyFont="1" applyFill="1" applyBorder="1" applyAlignment="1">
      <alignment vertical="center" wrapText="1"/>
    </xf>
    <xf numFmtId="0" fontId="7" fillId="4" borderId="5" xfId="2" applyFont="1" applyFill="1" applyBorder="1" applyProtection="1">
      <protection locked="0"/>
    </xf>
    <xf numFmtId="164" fontId="7" fillId="4" borderId="5" xfId="0" applyNumberFormat="1" applyFont="1" applyFill="1" applyBorder="1" applyAlignment="1" applyProtection="1">
      <alignment horizontal="center"/>
      <protection locked="0"/>
    </xf>
    <xf numFmtId="9" fontId="7" fillId="4" borderId="5" xfId="1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wrapText="1"/>
      <protection locked="0"/>
    </xf>
    <xf numFmtId="2" fontId="7" fillId="4" borderId="5" xfId="2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vertical="center" wrapText="1"/>
    </xf>
    <xf numFmtId="0" fontId="7" fillId="4" borderId="5" xfId="2" applyFont="1" applyFill="1" applyBorder="1" applyAlignment="1" applyProtection="1">
      <alignment vertical="center"/>
      <protection locked="0"/>
    </xf>
    <xf numFmtId="164" fontId="7" fillId="4" borderId="5" xfId="2" applyNumberFormat="1" applyFont="1" applyFill="1" applyBorder="1" applyAlignment="1" applyProtection="1">
      <alignment horizontal="center"/>
      <protection locked="0"/>
    </xf>
    <xf numFmtId="0" fontId="10" fillId="4" borderId="5" xfId="2" applyFont="1" applyFill="1" applyBorder="1" applyAlignment="1" applyProtection="1">
      <alignment vertic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0" fontId="7" fillId="4" borderId="5" xfId="2" applyFont="1" applyFill="1" applyBorder="1" applyAlignment="1" applyProtection="1">
      <alignment horizontal="justify" vertical="center"/>
      <protection locked="0"/>
    </xf>
    <xf numFmtId="0" fontId="7" fillId="4" borderId="5" xfId="2" applyFont="1" applyFill="1" applyBorder="1" applyAlignment="1" applyProtection="1">
      <alignment horizontal="left" vertical="center"/>
      <protection locked="0"/>
    </xf>
    <xf numFmtId="0" fontId="7" fillId="4" borderId="5" xfId="3" applyFont="1" applyFill="1" applyBorder="1" applyAlignment="1" applyProtection="1">
      <alignment vertical="center"/>
      <protection locked="0"/>
    </xf>
    <xf numFmtId="0" fontId="0" fillId="4" borderId="5" xfId="0" applyFill="1" applyBorder="1" applyProtection="1">
      <protection locked="0"/>
    </xf>
    <xf numFmtId="0" fontId="0" fillId="2" borderId="0" xfId="0" quotePrefix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9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8" xfId="0" applyFont="1" applyFill="1" applyBorder="1"/>
    <xf numFmtId="9" fontId="12" fillId="2" borderId="0" xfId="0" applyNumberFormat="1" applyFont="1" applyFill="1"/>
    <xf numFmtId="0" fontId="3" fillId="2" borderId="0" xfId="0" applyFont="1" applyFill="1"/>
    <xf numFmtId="0" fontId="4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left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10" fontId="16" fillId="2" borderId="5" xfId="0" applyNumberFormat="1" applyFont="1" applyFill="1" applyBorder="1" applyAlignment="1">
      <alignment horizontal="center" vertical="center"/>
    </xf>
    <xf numFmtId="165" fontId="16" fillId="4" borderId="5" xfId="1" applyNumberFormat="1" applyFont="1" applyFill="1" applyBorder="1" applyAlignment="1" applyProtection="1">
      <alignment horizontal="center" vertical="center"/>
      <protection locked="0"/>
    </xf>
    <xf numFmtId="164" fontId="16" fillId="4" borderId="5" xfId="0" applyNumberFormat="1" applyFont="1" applyFill="1" applyBorder="1" applyAlignment="1" applyProtection="1">
      <alignment horizontal="center" vertical="center"/>
      <protection locked="0"/>
    </xf>
    <xf numFmtId="9" fontId="16" fillId="2" borderId="5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4" borderId="6" xfId="0" applyFont="1" applyFill="1" applyBorder="1" applyProtection="1">
      <protection locked="0"/>
    </xf>
    <xf numFmtId="0" fontId="16" fillId="4" borderId="6" xfId="0" applyFont="1" applyFill="1" applyBorder="1" applyAlignment="1" applyProtection="1">
      <alignment horizontal="center"/>
      <protection locked="0"/>
    </xf>
    <xf numFmtId="164" fontId="16" fillId="4" borderId="6" xfId="0" applyNumberFormat="1" applyFont="1" applyFill="1" applyBorder="1" applyAlignment="1" applyProtection="1">
      <alignment horizontal="center"/>
      <protection locked="0"/>
    </xf>
    <xf numFmtId="164" fontId="16" fillId="2" borderId="6" xfId="0" applyNumberFormat="1" applyFont="1" applyFill="1" applyBorder="1" applyAlignment="1">
      <alignment horizontal="center" vertical="center"/>
    </xf>
    <xf numFmtId="0" fontId="9" fillId="4" borderId="5" xfId="0" applyFon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166" fontId="0" fillId="2" borderId="0" xfId="0" applyNumberFormat="1" applyFill="1"/>
    <xf numFmtId="0" fontId="0" fillId="4" borderId="17" xfId="0" applyFill="1" applyBorder="1" applyAlignment="1" applyProtection="1">
      <alignment horizontal="center"/>
      <protection locked="0"/>
    </xf>
    <xf numFmtId="0" fontId="0" fillId="2" borderId="9" xfId="0" applyFill="1" applyBorder="1"/>
    <xf numFmtId="164" fontId="16" fillId="2" borderId="18" xfId="0" applyNumberFormat="1" applyFont="1" applyFill="1" applyBorder="1" applyAlignment="1">
      <alignment horizontal="center" vertical="center"/>
    </xf>
    <xf numFmtId="10" fontId="16" fillId="4" borderId="0" xfId="0" applyNumberFormat="1" applyFont="1" applyFill="1" applyProtection="1">
      <protection locked="0"/>
    </xf>
    <xf numFmtId="164" fontId="16" fillId="2" borderId="7" xfId="1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/>
    <xf numFmtId="0" fontId="20" fillId="2" borderId="0" xfId="0" applyFont="1" applyFill="1" applyAlignment="1">
      <alignment horizontal="center" vertical="center"/>
    </xf>
    <xf numFmtId="0" fontId="15" fillId="2" borderId="0" xfId="0" applyFont="1" applyFill="1"/>
    <xf numFmtId="9" fontId="21" fillId="2" borderId="0" xfId="0" applyNumberFormat="1" applyFont="1" applyFill="1" applyAlignment="1">
      <alignment horizontal="center"/>
    </xf>
    <xf numFmtId="0" fontId="22" fillId="2" borderId="0" xfId="0" applyFont="1" applyFill="1"/>
    <xf numFmtId="0" fontId="12" fillId="2" borderId="0" xfId="0" applyFont="1" applyFill="1"/>
    <xf numFmtId="164" fontId="16" fillId="4" borderId="5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16" fillId="2" borderId="5" xfId="0" applyFont="1" applyFill="1" applyBorder="1" applyAlignment="1">
      <alignment horizontal="left" vertical="center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16" fillId="4" borderId="5" xfId="0" applyFont="1" applyFill="1" applyBorder="1" applyAlignment="1" applyProtection="1">
      <alignment horizontal="left" vertical="center"/>
      <protection locked="0"/>
    </xf>
    <xf numFmtId="0" fontId="16" fillId="4" borderId="9" xfId="0" applyFont="1" applyFill="1" applyBorder="1" applyAlignment="1" applyProtection="1">
      <alignment horizontal="left" vertical="center"/>
      <protection locked="0"/>
    </xf>
    <xf numFmtId="49" fontId="16" fillId="4" borderId="5" xfId="0" applyNumberFormat="1" applyFont="1" applyFill="1" applyBorder="1" applyAlignment="1" applyProtection="1">
      <alignment horizontal="left" vertical="center"/>
      <protection locked="0"/>
    </xf>
    <xf numFmtId="14" fontId="16" fillId="4" borderId="5" xfId="0" applyNumberFormat="1" applyFont="1" applyFill="1" applyBorder="1" applyAlignment="1" applyProtection="1">
      <alignment horizontal="left" vertical="center"/>
      <protection locked="0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166" fontId="16" fillId="4" borderId="9" xfId="0" applyNumberFormat="1" applyFont="1" applyFill="1" applyBorder="1" applyAlignment="1" applyProtection="1">
      <alignment horizontal="center"/>
      <protection locked="0"/>
    </xf>
    <xf numFmtId="166" fontId="16" fillId="4" borderId="17" xfId="0" applyNumberFormat="1" applyFont="1" applyFill="1" applyBorder="1" applyAlignment="1" applyProtection="1">
      <alignment horizontal="center"/>
      <protection locked="0"/>
    </xf>
    <xf numFmtId="166" fontId="16" fillId="4" borderId="18" xfId="0" applyNumberFormat="1" applyFon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166" fontId="16" fillId="4" borderId="13" xfId="0" applyNumberFormat="1" applyFont="1" applyFill="1" applyBorder="1" applyAlignment="1" applyProtection="1">
      <alignment horizontal="center"/>
      <protection locked="0"/>
    </xf>
    <xf numFmtId="166" fontId="16" fillId="4" borderId="14" xfId="0" applyNumberFormat="1" applyFont="1" applyFill="1" applyBorder="1" applyAlignment="1" applyProtection="1">
      <alignment horizontal="center"/>
      <protection locked="0"/>
    </xf>
    <xf numFmtId="166" fontId="16" fillId="4" borderId="15" xfId="0" applyNumberFormat="1" applyFont="1" applyFill="1" applyBorder="1" applyAlignment="1" applyProtection="1">
      <alignment horizontal="center"/>
      <protection locked="0"/>
    </xf>
    <xf numFmtId="9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16" fillId="2" borderId="9" xfId="0" applyFont="1" applyFill="1" applyBorder="1" applyAlignment="1">
      <alignment horizontal="right"/>
    </xf>
    <xf numFmtId="0" fontId="16" fillId="2" borderId="18" xfId="0" applyFont="1" applyFill="1" applyBorder="1" applyAlignment="1">
      <alignment horizontal="right"/>
    </xf>
    <xf numFmtId="0" fontId="0" fillId="7" borderId="1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16" fillId="4" borderId="21" xfId="0" applyFont="1" applyFill="1" applyBorder="1" applyAlignment="1" applyProtection="1">
      <alignment horizontal="left" vertical="top"/>
      <protection locked="0"/>
    </xf>
    <xf numFmtId="0" fontId="16" fillId="4" borderId="22" xfId="0" applyFont="1" applyFill="1" applyBorder="1" applyAlignment="1" applyProtection="1">
      <alignment horizontal="left" vertical="top"/>
      <protection locked="0"/>
    </xf>
    <xf numFmtId="0" fontId="16" fillId="4" borderId="23" xfId="0" applyFont="1" applyFill="1" applyBorder="1" applyAlignment="1" applyProtection="1">
      <alignment horizontal="left" vertical="top"/>
      <protection locked="0"/>
    </xf>
    <xf numFmtId="0" fontId="16" fillId="4" borderId="24" xfId="0" applyFont="1" applyFill="1" applyBorder="1" applyAlignment="1" applyProtection="1">
      <alignment horizontal="left" vertical="top"/>
      <protection locked="0"/>
    </xf>
    <xf numFmtId="0" fontId="16" fillId="4" borderId="0" xfId="0" applyFont="1" applyFill="1" applyAlignment="1" applyProtection="1">
      <alignment horizontal="left" vertical="top"/>
      <protection locked="0"/>
    </xf>
    <xf numFmtId="0" fontId="16" fillId="4" borderId="25" xfId="0" applyFont="1" applyFill="1" applyBorder="1" applyAlignment="1" applyProtection="1">
      <alignment horizontal="left" vertical="top"/>
      <protection locked="0"/>
    </xf>
    <xf numFmtId="0" fontId="16" fillId="4" borderId="16" xfId="0" applyFont="1" applyFill="1" applyBorder="1" applyAlignment="1" applyProtection="1">
      <alignment horizontal="left" vertical="top"/>
      <protection locked="0"/>
    </xf>
    <xf numFmtId="0" fontId="16" fillId="4" borderId="26" xfId="0" applyFont="1" applyFill="1" applyBorder="1" applyAlignment="1" applyProtection="1">
      <alignment horizontal="left" vertical="top"/>
      <protection locked="0"/>
    </xf>
    <xf numFmtId="0" fontId="16" fillId="4" borderId="27" xfId="0" applyFont="1" applyFill="1" applyBorder="1" applyAlignment="1" applyProtection="1">
      <alignment horizontal="left" vertical="top"/>
      <protection locked="0"/>
    </xf>
    <xf numFmtId="0" fontId="16" fillId="4" borderId="21" xfId="0" applyFont="1" applyFill="1" applyBorder="1" applyAlignment="1" applyProtection="1">
      <alignment horizontal="left" vertical="top" wrapText="1"/>
      <protection locked="0"/>
    </xf>
    <xf numFmtId="0" fontId="23" fillId="4" borderId="5" xfId="0" applyFont="1" applyFill="1" applyBorder="1" applyAlignment="1" applyProtection="1">
      <alignment horizontal="left" vertical="center"/>
      <protection locked="0"/>
    </xf>
  </cellXfs>
  <cellStyles count="4">
    <cellStyle name="Hiperligação" xfId="3" builtinId="8"/>
    <cellStyle name="Normal" xfId="0" builtinId="0"/>
    <cellStyle name="Normal 2" xfId="2" xr:uid="{4AFC84CA-D3B6-4A8A-BBA0-6D93CFC2BB2D}"/>
    <cellStyle name="Percentagem" xfId="1" builtinId="5"/>
  </cellStyles>
  <dxfs count="20"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m&#225;s%20Gomes%20P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eite de cebolinho"/>
      <sheetName val="Caldo de Legumes"/>
      <sheetName val="Creme de pasteleiro de amendoa"/>
      <sheetName val="Crocante de Alho Francês"/>
      <sheetName val="Crumble de chocolate"/>
      <sheetName val="Gel de casca de Maçã"/>
      <sheetName val="Gelado de vinho do Porto"/>
      <sheetName val="Molho espumante"/>
      <sheetName val="Puré de Alho frances"/>
      <sheetName val="Puré de castanha"/>
      <sheetName val="Puré de Grão de bico"/>
      <sheetName val="Matéria_Prima"/>
      <sheetName val="EXEMPLAR"/>
      <sheetName val="Frango com Puré´s"/>
      <sheetName val="Cavala com Puré de Alho Frances"/>
      <sheetName val="Maçã Bebeda"/>
      <sheetName val="Trutas escabeche"/>
      <sheetName val="Sopa de Castanha"/>
      <sheetName val="Pataniscas de Bacalhau"/>
      <sheetName val="Rancho à moda de viseu"/>
      <sheetName val="Arroz de cabidela"/>
      <sheetName val="Migas com carne de Porco"/>
      <sheetName val="Bacalhau à Zé do Pipo"/>
      <sheetName val="Lulas à castro Laboreiro"/>
      <sheetName val="Arroz de Polvo"/>
      <sheetName val="Caldo de Frango"/>
    </sheetNames>
    <sheetDataSet>
      <sheetData sheetId="0">
        <row r="7">
          <cell r="H7">
            <v>2.6656132075471701</v>
          </cell>
        </row>
      </sheetData>
      <sheetData sheetId="1">
        <row r="7">
          <cell r="H7">
            <v>0</v>
          </cell>
        </row>
      </sheetData>
      <sheetData sheetId="2">
        <row r="7">
          <cell r="H7">
            <v>2.6243428226749042</v>
          </cell>
        </row>
      </sheetData>
      <sheetData sheetId="3">
        <row r="7">
          <cell r="H7">
            <v>0.92908632735849095</v>
          </cell>
        </row>
      </sheetData>
      <sheetData sheetId="4">
        <row r="7">
          <cell r="H7">
            <v>1.2669014561320751</v>
          </cell>
        </row>
      </sheetData>
      <sheetData sheetId="5">
        <row r="7">
          <cell r="H7">
            <v>8.2025646501419232</v>
          </cell>
        </row>
      </sheetData>
      <sheetData sheetId="6">
        <row r="7">
          <cell r="H7">
            <v>2.0788206849056601</v>
          </cell>
        </row>
      </sheetData>
      <sheetData sheetId="7">
        <row r="7">
          <cell r="H7">
            <v>2.0834594433962259</v>
          </cell>
        </row>
      </sheetData>
      <sheetData sheetId="8">
        <row r="7">
          <cell r="H7">
            <v>2.1696993891509431</v>
          </cell>
        </row>
      </sheetData>
      <sheetData sheetId="9">
        <row r="7">
          <cell r="H7">
            <v>6.9332524316037727</v>
          </cell>
        </row>
      </sheetData>
      <sheetData sheetId="10">
        <row r="7">
          <cell r="H7">
            <v>0.98380480088495603</v>
          </cell>
        </row>
      </sheetData>
      <sheetData sheetId="11">
        <row r="3">
          <cell r="B3" t="str">
            <v>Açafrão</v>
          </cell>
          <cell r="C3">
            <v>13.11</v>
          </cell>
          <cell r="D3">
            <v>0.23</v>
          </cell>
          <cell r="E3">
            <v>10.65853658536585</v>
          </cell>
          <cell r="F3" t="str">
            <v>kg</v>
          </cell>
          <cell r="G3" t="str">
            <v>Mercearia</v>
          </cell>
        </row>
        <row r="4">
          <cell r="B4" t="str">
            <v xml:space="preserve">Açucar </v>
          </cell>
          <cell r="C4">
            <v>1.1499999999999999</v>
          </cell>
          <cell r="D4">
            <v>0.06</v>
          </cell>
          <cell r="E4">
            <v>1.0849056603773579</v>
          </cell>
          <cell r="F4" t="str">
            <v>kg</v>
          </cell>
          <cell r="G4" t="str">
            <v>Mercearia</v>
          </cell>
        </row>
        <row r="5">
          <cell r="B5" t="str">
            <v>Agar-Agar</v>
          </cell>
          <cell r="C5">
            <v>523.72</v>
          </cell>
          <cell r="D5">
            <v>0.23</v>
          </cell>
          <cell r="E5">
            <v>425.78861788617888</v>
          </cell>
          <cell r="F5" t="str">
            <v>kg</v>
          </cell>
          <cell r="G5" t="str">
            <v>Mercearia</v>
          </cell>
        </row>
        <row r="6">
          <cell r="B6" t="str">
            <v>Agrião</v>
          </cell>
          <cell r="C6">
            <v>15.12</v>
          </cell>
          <cell r="D6">
            <v>0.06</v>
          </cell>
          <cell r="E6">
            <v>14.264150943396221</v>
          </cell>
          <cell r="F6" t="str">
            <v>kg</v>
          </cell>
          <cell r="G6" t="str">
            <v>Legumes e Fruta</v>
          </cell>
        </row>
        <row r="7">
          <cell r="B7" t="str">
            <v>Água</v>
          </cell>
          <cell r="C7">
            <v>0</v>
          </cell>
          <cell r="D7">
            <v>0</v>
          </cell>
          <cell r="E7">
            <v>0</v>
          </cell>
          <cell r="F7" t="str">
            <v>lt</v>
          </cell>
          <cell r="G7" t="str">
            <v>Bebidas não alcoólicas</v>
          </cell>
        </row>
        <row r="8">
          <cell r="B8" t="str">
            <v>Alho</v>
          </cell>
          <cell r="C8">
            <v>6.23</v>
          </cell>
          <cell r="D8">
            <v>0.06</v>
          </cell>
          <cell r="E8">
            <v>5.8773584905660368</v>
          </cell>
          <cell r="F8" t="str">
            <v>kg</v>
          </cell>
          <cell r="G8" t="str">
            <v>Mercearia</v>
          </cell>
        </row>
        <row r="9">
          <cell r="B9" t="str">
            <v>Alho Francês</v>
          </cell>
          <cell r="C9">
            <v>2.71</v>
          </cell>
          <cell r="D9">
            <v>0.06</v>
          </cell>
          <cell r="E9">
            <v>2.556603773584905</v>
          </cell>
          <cell r="F9" t="str">
            <v>kg</v>
          </cell>
          <cell r="G9" t="str">
            <v>Legumes e Fruta</v>
          </cell>
        </row>
        <row r="10">
          <cell r="B10" t="str">
            <v>Anis</v>
          </cell>
          <cell r="C10">
            <v>159.72</v>
          </cell>
          <cell r="D10">
            <v>0.23</v>
          </cell>
          <cell r="E10">
            <v>129.85365853658541</v>
          </cell>
          <cell r="F10" t="str">
            <v>kg</v>
          </cell>
          <cell r="G10" t="str">
            <v>Mercearia</v>
          </cell>
        </row>
        <row r="11">
          <cell r="B11" t="str">
            <v>Aparas de Legumes</v>
          </cell>
          <cell r="C11">
            <v>0</v>
          </cell>
          <cell r="D11">
            <v>0</v>
          </cell>
          <cell r="E11">
            <v>0</v>
          </cell>
          <cell r="F11" t="str">
            <v>uni</v>
          </cell>
          <cell r="G11" t="str">
            <v>Legumes e Fruta</v>
          </cell>
        </row>
        <row r="12">
          <cell r="B12" t="str">
            <v xml:space="preserve">Arroz Carolino </v>
          </cell>
          <cell r="C12">
            <v>1.19</v>
          </cell>
          <cell r="D12">
            <v>0.06</v>
          </cell>
          <cell r="E12">
            <v>1.1226415094339619</v>
          </cell>
          <cell r="F12" t="str">
            <v>kg</v>
          </cell>
          <cell r="G12" t="str">
            <v>Mercearia</v>
          </cell>
        </row>
        <row r="13">
          <cell r="B13" t="str">
            <v>Azeite</v>
          </cell>
          <cell r="C13">
            <v>4.6500000000000004</v>
          </cell>
          <cell r="D13">
            <v>0.06</v>
          </cell>
          <cell r="E13">
            <v>4.38679245283019</v>
          </cell>
          <cell r="F13" t="str">
            <v>lt</v>
          </cell>
          <cell r="G13" t="str">
            <v>Mercearia</v>
          </cell>
        </row>
        <row r="14">
          <cell r="B14" t="str">
            <v>Azeite de cebolinho</v>
          </cell>
          <cell r="C14">
            <v>2.6656132075471701</v>
          </cell>
          <cell r="D14">
            <v>0.23</v>
          </cell>
          <cell r="E14">
            <v>2.1671652093879432</v>
          </cell>
          <cell r="F14" t="str">
            <v>uni</v>
          </cell>
        </row>
        <row r="15">
          <cell r="B15" t="str">
            <v>Azeitona Preta</v>
          </cell>
          <cell r="C15">
            <v>6.61</v>
          </cell>
          <cell r="D15">
            <v>0.23</v>
          </cell>
          <cell r="E15">
            <v>5.3739837398373984</v>
          </cell>
          <cell r="F15" t="str">
            <v>kg</v>
          </cell>
          <cell r="G15" t="str">
            <v>Mercearia</v>
          </cell>
        </row>
        <row r="16">
          <cell r="B16" t="str">
            <v>Bacalhau desfiado</v>
          </cell>
          <cell r="C16">
            <v>13.72</v>
          </cell>
          <cell r="D16">
            <v>0.06</v>
          </cell>
          <cell r="E16">
            <v>12.943396226415089</v>
          </cell>
          <cell r="F16" t="str">
            <v>kg</v>
          </cell>
          <cell r="G16" t="str">
            <v>Peixes</v>
          </cell>
          <cell r="H16" t="str">
            <v>Peixe (e feito com)</v>
          </cell>
        </row>
        <row r="17">
          <cell r="B17" t="str">
            <v>Banha de Porco</v>
          </cell>
          <cell r="C17">
            <v>3.87</v>
          </cell>
          <cell r="D17">
            <v>0.06</v>
          </cell>
          <cell r="E17">
            <v>3.6509433962264151</v>
          </cell>
          <cell r="F17" t="str">
            <v>kg</v>
          </cell>
          <cell r="G17" t="str">
            <v>Carnes</v>
          </cell>
        </row>
        <row r="18">
          <cell r="B18" t="str">
            <v>Batata</v>
          </cell>
          <cell r="C18">
            <v>1.99</v>
          </cell>
          <cell r="D18">
            <v>0.06</v>
          </cell>
          <cell r="E18">
            <v>1.8773584905660381</v>
          </cell>
          <cell r="F18" t="str">
            <v>kg</v>
          </cell>
          <cell r="G18" t="str">
            <v>Legumes e Fruta</v>
          </cell>
        </row>
        <row r="19">
          <cell r="B19" t="str">
            <v>Baunilha</v>
          </cell>
          <cell r="C19">
            <v>22.45</v>
          </cell>
          <cell r="D19">
            <v>0.23</v>
          </cell>
          <cell r="E19">
            <v>18.252032520325201</v>
          </cell>
          <cell r="F19" t="str">
            <v>lt</v>
          </cell>
          <cell r="G19" t="str">
            <v>Mercearia</v>
          </cell>
        </row>
        <row r="20">
          <cell r="B20" t="str">
            <v>Broa de Milho</v>
          </cell>
          <cell r="C20">
            <v>6.25</v>
          </cell>
          <cell r="D20">
            <v>0.06</v>
          </cell>
          <cell r="E20">
            <v>5.8962264150943398</v>
          </cell>
          <cell r="F20" t="str">
            <v>kg</v>
          </cell>
          <cell r="G20" t="str">
            <v>Pastelaria e Padaria</v>
          </cell>
        </row>
        <row r="21">
          <cell r="B21" t="str">
            <v>Cacau em pó</v>
          </cell>
          <cell r="C21">
            <v>7.92</v>
          </cell>
          <cell r="D21">
            <v>0.23</v>
          </cell>
          <cell r="E21">
            <v>6.4390243902439019</v>
          </cell>
          <cell r="F21" t="str">
            <v>kg</v>
          </cell>
          <cell r="G21" t="str">
            <v>Mercearia</v>
          </cell>
        </row>
        <row r="22">
          <cell r="B22" t="str">
            <v>Caldo de Legumes</v>
          </cell>
          <cell r="C22">
            <v>0</v>
          </cell>
          <cell r="D22">
            <v>0</v>
          </cell>
          <cell r="E22">
            <v>0</v>
          </cell>
          <cell r="F22" t="str">
            <v>lt</v>
          </cell>
          <cell r="G22" t="str">
            <v>Mercearia</v>
          </cell>
        </row>
        <row r="23">
          <cell r="B23" t="str">
            <v>Carcaças de Frango</v>
          </cell>
          <cell r="C23">
            <v>0</v>
          </cell>
          <cell r="D23">
            <v>0</v>
          </cell>
          <cell r="E23">
            <v>0</v>
          </cell>
          <cell r="F23" t="str">
            <v>kg</v>
          </cell>
          <cell r="G23" t="str">
            <v>Carnes</v>
          </cell>
        </row>
        <row r="24">
          <cell r="B24" t="str">
            <v xml:space="preserve">Castanhas Piladas </v>
          </cell>
          <cell r="C24">
            <v>24.72</v>
          </cell>
          <cell r="D24">
            <v>0.06</v>
          </cell>
          <cell r="E24">
            <v>23.320754716981131</v>
          </cell>
          <cell r="F24" t="str">
            <v>kg</v>
          </cell>
          <cell r="G24" t="str">
            <v>Mercearia</v>
          </cell>
          <cell r="H24" t="str">
            <v>Outros frutos de casca rija</v>
          </cell>
        </row>
        <row r="25">
          <cell r="B25" t="str">
            <v>Cavala</v>
          </cell>
          <cell r="C25">
            <v>17.53</v>
          </cell>
          <cell r="D25">
            <v>0.06</v>
          </cell>
          <cell r="E25">
            <v>16.537735849056599</v>
          </cell>
          <cell r="F25" t="str">
            <v>kg</v>
          </cell>
          <cell r="G25" t="str">
            <v>Peixes</v>
          </cell>
        </row>
        <row r="26">
          <cell r="B26" t="str">
            <v>Cebola</v>
          </cell>
          <cell r="C26">
            <v>1.39</v>
          </cell>
          <cell r="D26">
            <v>0.06</v>
          </cell>
          <cell r="E26">
            <v>1.311320754716981</v>
          </cell>
          <cell r="F26" t="str">
            <v>kg</v>
          </cell>
          <cell r="G26" t="str">
            <v>Legumes e Fruta</v>
          </cell>
        </row>
        <row r="27">
          <cell r="B27" t="str">
            <v>Cebolinho</v>
          </cell>
          <cell r="C27">
            <v>49.5</v>
          </cell>
          <cell r="D27">
            <v>0.23</v>
          </cell>
          <cell r="E27">
            <v>40.243902439024389</v>
          </cell>
          <cell r="F27" t="str">
            <v>kg</v>
          </cell>
          <cell r="G27" t="str">
            <v>Legumes e Fruta</v>
          </cell>
        </row>
        <row r="28">
          <cell r="B28" t="str">
            <v xml:space="preserve">Cenoura </v>
          </cell>
          <cell r="C28">
            <v>1.05</v>
          </cell>
          <cell r="D28">
            <v>0.06</v>
          </cell>
          <cell r="E28">
            <v>0.99056603773584895</v>
          </cell>
          <cell r="F28" t="str">
            <v>kg</v>
          </cell>
          <cell r="G28" t="str">
            <v>Legumes e Fruta</v>
          </cell>
        </row>
        <row r="29">
          <cell r="B29" t="str">
            <v>Cenoura Baby</v>
          </cell>
          <cell r="C29">
            <v>1.85</v>
          </cell>
          <cell r="D29">
            <v>0.06</v>
          </cell>
          <cell r="E29">
            <v>1.745283018867924</v>
          </cell>
          <cell r="F29" t="str">
            <v>kg</v>
          </cell>
          <cell r="G29" t="str">
            <v>Legumes e Fruta</v>
          </cell>
        </row>
        <row r="30">
          <cell r="B30" t="str">
            <v>Chã de fora</v>
          </cell>
          <cell r="C30">
            <v>13.99</v>
          </cell>
          <cell r="D30">
            <v>0.06</v>
          </cell>
          <cell r="E30">
            <v>13.19811320754717</v>
          </cell>
          <cell r="F30" t="str">
            <v>kg</v>
          </cell>
          <cell r="G30" t="str">
            <v>Carnes</v>
          </cell>
        </row>
        <row r="31">
          <cell r="B31" t="str">
            <v xml:space="preserve">Chocolate Negro </v>
          </cell>
          <cell r="C31">
            <v>12.9</v>
          </cell>
          <cell r="D31">
            <v>0.23</v>
          </cell>
          <cell r="E31">
            <v>10.487804878048779</v>
          </cell>
          <cell r="F31" t="str">
            <v>kg</v>
          </cell>
          <cell r="G31" t="str">
            <v>Pastelaria e Padaria</v>
          </cell>
        </row>
        <row r="32">
          <cell r="B32" t="str">
            <v>Chouriça</v>
          </cell>
          <cell r="C32">
            <v>7.56</v>
          </cell>
          <cell r="D32">
            <v>0.06</v>
          </cell>
          <cell r="E32">
            <v>7.1320754716981121</v>
          </cell>
          <cell r="F32" t="str">
            <v>kg</v>
          </cell>
          <cell r="G32" t="str">
            <v>Carnes</v>
          </cell>
        </row>
        <row r="33">
          <cell r="B33" t="str">
            <v>Chouriço de sangue</v>
          </cell>
          <cell r="C33">
            <v>10.45</v>
          </cell>
          <cell r="D33">
            <v>0.06</v>
          </cell>
          <cell r="E33">
            <v>9.8584905660377355</v>
          </cell>
          <cell r="F33" t="str">
            <v>kg</v>
          </cell>
          <cell r="G33" t="str">
            <v>Carnes</v>
          </cell>
        </row>
        <row r="34">
          <cell r="B34" t="str">
            <v>Chouriço de vinho</v>
          </cell>
          <cell r="C34">
            <v>12.68</v>
          </cell>
          <cell r="D34">
            <v>0.06</v>
          </cell>
          <cell r="E34">
            <v>11.962264150943399</v>
          </cell>
          <cell r="F34" t="str">
            <v>kg</v>
          </cell>
          <cell r="G34" t="str">
            <v>Carnes</v>
          </cell>
        </row>
        <row r="35">
          <cell r="B35" t="str">
            <v>Colorau</v>
          </cell>
          <cell r="C35">
            <v>11.8</v>
          </cell>
          <cell r="D35">
            <v>0.23</v>
          </cell>
          <cell r="E35">
            <v>9.5934959349593498</v>
          </cell>
          <cell r="F35" t="str">
            <v>kg</v>
          </cell>
          <cell r="G35" t="str">
            <v>Mercearia</v>
          </cell>
        </row>
        <row r="36">
          <cell r="B36" t="str">
            <v>Cominhos</v>
          </cell>
          <cell r="C36">
            <v>19.78</v>
          </cell>
          <cell r="D36">
            <v>0.23</v>
          </cell>
          <cell r="E36">
            <v>16.081300813008131</v>
          </cell>
          <cell r="F36" t="str">
            <v>kg</v>
          </cell>
          <cell r="G36" t="str">
            <v>Mercearia</v>
          </cell>
        </row>
        <row r="37">
          <cell r="B37" t="str">
            <v>Couve Lombarda</v>
          </cell>
          <cell r="C37">
            <v>1.79</v>
          </cell>
          <cell r="D37">
            <v>0.06</v>
          </cell>
          <cell r="E37">
            <v>1.688679245283019</v>
          </cell>
          <cell r="F37" t="str">
            <v>kg</v>
          </cell>
          <cell r="G37" t="str">
            <v>Legumes e Fruta</v>
          </cell>
        </row>
        <row r="38">
          <cell r="B38" t="str">
            <v>Couve Portuguesa</v>
          </cell>
          <cell r="C38">
            <v>1.69</v>
          </cell>
          <cell r="D38">
            <v>0.06</v>
          </cell>
          <cell r="E38">
            <v>1.594339622641509</v>
          </cell>
          <cell r="F38" t="str">
            <v>kg</v>
          </cell>
          <cell r="G38" t="str">
            <v>Legumes e Fruta</v>
          </cell>
        </row>
        <row r="39">
          <cell r="B39" t="str">
            <v>Cravinho</v>
          </cell>
          <cell r="C39">
            <v>43</v>
          </cell>
          <cell r="D39">
            <v>0.23</v>
          </cell>
          <cell r="E39">
            <v>34.959349593495944</v>
          </cell>
          <cell r="F39" t="str">
            <v>kg</v>
          </cell>
          <cell r="G39" t="str">
            <v>Mercearia</v>
          </cell>
        </row>
        <row r="40">
          <cell r="B40" t="str">
            <v>Creme de pasteleiro de Amendoa</v>
          </cell>
          <cell r="C40">
            <v>2.6243428226749042</v>
          </cell>
          <cell r="D40">
            <v>0.23</v>
          </cell>
          <cell r="E40">
            <v>2.133612050955207</v>
          </cell>
          <cell r="F40" t="str">
            <v>uni</v>
          </cell>
          <cell r="H40" t="str">
            <v>Leite (e feito com, incl. Lactose)</v>
          </cell>
        </row>
        <row r="41">
          <cell r="B41" t="str">
            <v>Crocante de Alho francês</v>
          </cell>
          <cell r="C41">
            <v>0.92908632735849095</v>
          </cell>
          <cell r="D41">
            <v>0.23</v>
          </cell>
          <cell r="E41">
            <v>0.75535473768982997</v>
          </cell>
          <cell r="F41" t="str">
            <v>uni</v>
          </cell>
          <cell r="G41" t="str">
            <v>Mercearia</v>
          </cell>
        </row>
        <row r="42">
          <cell r="B42" t="str">
            <v>Crumble de Chocolate</v>
          </cell>
          <cell r="C42">
            <v>1.2669014561320751</v>
          </cell>
          <cell r="D42">
            <v>0.23</v>
          </cell>
          <cell r="E42">
            <v>1.0300011838472161</v>
          </cell>
          <cell r="F42" t="str">
            <v>uni</v>
          </cell>
          <cell r="H42" t="str">
            <v>Cereais (com glutén)</v>
          </cell>
        </row>
        <row r="43">
          <cell r="B43" t="str">
            <v>Entrecosto</v>
          </cell>
          <cell r="C43">
            <v>6.49</v>
          </cell>
          <cell r="D43">
            <v>0.06</v>
          </cell>
          <cell r="E43">
            <v>6.1226415094339623</v>
          </cell>
          <cell r="F43" t="str">
            <v>kg</v>
          </cell>
          <cell r="G43" t="str">
            <v>Carnes</v>
          </cell>
        </row>
        <row r="44">
          <cell r="B44" t="str">
            <v>Espinhas Cavala</v>
          </cell>
          <cell r="C44">
            <v>0</v>
          </cell>
          <cell r="D44">
            <v>0</v>
          </cell>
          <cell r="E44">
            <v>0</v>
          </cell>
          <cell r="F44" t="str">
            <v>kg</v>
          </cell>
          <cell r="G44" t="str">
            <v>Peixes</v>
          </cell>
        </row>
        <row r="45">
          <cell r="B45" t="str">
            <v xml:space="preserve">Espumante </v>
          </cell>
          <cell r="C45">
            <v>4.0999999999999996</v>
          </cell>
          <cell r="D45">
            <v>0.23</v>
          </cell>
          <cell r="E45">
            <v>3.333333333333333</v>
          </cell>
          <cell r="F45" t="str">
            <v>lt</v>
          </cell>
          <cell r="G45" t="str">
            <v>Alcoól</v>
          </cell>
          <cell r="H45" t="str">
            <v>Dióxido de Sulfit e Sulfitos</v>
          </cell>
        </row>
        <row r="46">
          <cell r="B46" t="str">
            <v>Farinha</v>
          </cell>
          <cell r="C46">
            <v>1.59</v>
          </cell>
          <cell r="D46">
            <v>0.06</v>
          </cell>
          <cell r="E46">
            <v>1.5</v>
          </cell>
          <cell r="F46" t="str">
            <v>kg</v>
          </cell>
          <cell r="G46" t="str">
            <v>Mercearia</v>
          </cell>
          <cell r="H46" t="str">
            <v>Cereais (com glutén)</v>
          </cell>
        </row>
        <row r="47">
          <cell r="B47" t="str">
            <v>Feijão Branco Cozido</v>
          </cell>
          <cell r="C47">
            <v>2.29</v>
          </cell>
          <cell r="D47">
            <v>0.06</v>
          </cell>
          <cell r="E47">
            <v>2.1603773584905661</v>
          </cell>
          <cell r="F47" t="str">
            <v>kg</v>
          </cell>
          <cell r="G47" t="str">
            <v>Legumes e Fruta</v>
          </cell>
        </row>
        <row r="48">
          <cell r="B48" t="str">
            <v>Fermento em pó</v>
          </cell>
          <cell r="C48">
            <v>20.27</v>
          </cell>
          <cell r="D48">
            <v>0.13</v>
          </cell>
          <cell r="E48">
            <v>17.938053097345129</v>
          </cell>
          <cell r="F48" t="str">
            <v>kg</v>
          </cell>
          <cell r="G48" t="str">
            <v>Pastelaria e Padaria</v>
          </cell>
          <cell r="H48" t="str">
            <v>Cereais (com glutén)</v>
          </cell>
        </row>
        <row r="49">
          <cell r="B49" t="str">
            <v xml:space="preserve">Frango </v>
          </cell>
          <cell r="C49">
            <v>3.19</v>
          </cell>
          <cell r="D49">
            <v>0.06</v>
          </cell>
          <cell r="E49">
            <v>3.0094339622641511</v>
          </cell>
          <cell r="F49" t="str">
            <v>kg</v>
          </cell>
          <cell r="G49" t="str">
            <v>Carnes</v>
          </cell>
        </row>
        <row r="50">
          <cell r="B50" t="str">
            <v xml:space="preserve">Galinha </v>
          </cell>
          <cell r="C50">
            <v>4.2300000000000004</v>
          </cell>
          <cell r="D50">
            <v>0.06</v>
          </cell>
          <cell r="E50">
            <v>3.9905660377358489</v>
          </cell>
          <cell r="F50" t="str">
            <v>kg</v>
          </cell>
          <cell r="G50" t="str">
            <v>Carnes</v>
          </cell>
        </row>
        <row r="51">
          <cell r="B51" t="str">
            <v>Gel de casca de Maçã</v>
          </cell>
          <cell r="C51">
            <v>8.2025646501419232</v>
          </cell>
          <cell r="D51">
            <v>0.23</v>
          </cell>
          <cell r="E51">
            <v>6.6687517480828662</v>
          </cell>
          <cell r="F51" t="str">
            <v>uni</v>
          </cell>
        </row>
        <row r="52">
          <cell r="B52" t="str">
            <v>Gelado de Vinho do Porto</v>
          </cell>
          <cell r="C52">
            <v>2.0788206849056601</v>
          </cell>
          <cell r="D52">
            <v>0.23</v>
          </cell>
          <cell r="E52">
            <v>1.69009811780948</v>
          </cell>
          <cell r="F52" t="str">
            <v>uni</v>
          </cell>
          <cell r="H52" t="str">
            <v>Dióxido de Sulfit e Sulfitos</v>
          </cell>
        </row>
        <row r="53">
          <cell r="B53" t="str">
            <v>Grão de Bico cozido</v>
          </cell>
          <cell r="C53">
            <v>2.1</v>
          </cell>
          <cell r="D53">
            <v>0.13</v>
          </cell>
          <cell r="E53">
            <v>1.8584070796460179</v>
          </cell>
          <cell r="F53" t="str">
            <v>kg</v>
          </cell>
          <cell r="G53" t="str">
            <v>Legumes e Fruta</v>
          </cell>
        </row>
        <row r="54">
          <cell r="B54" t="str">
            <v xml:space="preserve">Grelos </v>
          </cell>
          <cell r="C54">
            <v>2.65</v>
          </cell>
          <cell r="D54">
            <v>0.06</v>
          </cell>
          <cell r="E54">
            <v>2.5</v>
          </cell>
          <cell r="F54" t="str">
            <v>kg</v>
          </cell>
          <cell r="G54" t="str">
            <v>Legumes e Fruta</v>
          </cell>
        </row>
        <row r="55">
          <cell r="B55" t="str">
            <v>Laranja</v>
          </cell>
          <cell r="C55">
            <v>1.19</v>
          </cell>
          <cell r="D55">
            <v>0.06</v>
          </cell>
          <cell r="E55">
            <v>1.1226415094339619</v>
          </cell>
          <cell r="F55" t="str">
            <v>kg</v>
          </cell>
          <cell r="G55" t="str">
            <v>Legumes e Fruta</v>
          </cell>
        </row>
        <row r="56">
          <cell r="B56" t="str">
            <v>Leite</v>
          </cell>
          <cell r="C56">
            <v>0.89</v>
          </cell>
          <cell r="D56">
            <v>0.06</v>
          </cell>
          <cell r="E56">
            <v>0.839622641509434</v>
          </cell>
          <cell r="F56" t="str">
            <v>lt</v>
          </cell>
          <cell r="G56" t="str">
            <v>Lacticínios</v>
          </cell>
          <cell r="H56" t="str">
            <v>Leite (e feito com, incl. Lactose)</v>
          </cell>
        </row>
        <row r="57">
          <cell r="B57" t="str">
            <v>Leite de amêndoa</v>
          </cell>
          <cell r="C57">
            <v>3.16</v>
          </cell>
          <cell r="D57">
            <v>0.13</v>
          </cell>
          <cell r="E57">
            <v>2.7964601769911508</v>
          </cell>
          <cell r="F57" t="str">
            <v>lt</v>
          </cell>
          <cell r="G57" t="str">
            <v>Lacticínios</v>
          </cell>
          <cell r="H57" t="str">
            <v>Leite (e feito com, incl. Lactose)</v>
          </cell>
        </row>
        <row r="58">
          <cell r="B58" t="str">
            <v>Limão</v>
          </cell>
          <cell r="C58">
            <v>2.4900000000000002</v>
          </cell>
          <cell r="D58">
            <v>0.13</v>
          </cell>
          <cell r="E58">
            <v>2.2035398230088501</v>
          </cell>
          <cell r="F58" t="str">
            <v>kg</v>
          </cell>
          <cell r="G58" t="str">
            <v>Legumes e Fruta</v>
          </cell>
        </row>
        <row r="59">
          <cell r="B59" t="str">
            <v>Lombo de Bacalhau</v>
          </cell>
          <cell r="C59">
            <v>20.61</v>
          </cell>
          <cell r="D59">
            <v>0.06</v>
          </cell>
          <cell r="E59">
            <v>19.443396226415089</v>
          </cell>
          <cell r="F59" t="str">
            <v>kg</v>
          </cell>
          <cell r="G59" t="str">
            <v>Peixes</v>
          </cell>
        </row>
        <row r="60">
          <cell r="B60" t="str">
            <v>Louro</v>
          </cell>
          <cell r="C60">
            <v>69</v>
          </cell>
          <cell r="D60">
            <v>0.23</v>
          </cell>
          <cell r="E60">
            <v>56.09756097560976</v>
          </cell>
          <cell r="F60" t="str">
            <v>kg</v>
          </cell>
          <cell r="G60" t="str">
            <v>Mercearia</v>
          </cell>
        </row>
        <row r="61">
          <cell r="B61" t="str">
            <v>Lulas</v>
          </cell>
          <cell r="C61">
            <v>9.98</v>
          </cell>
          <cell r="D61">
            <v>0.06</v>
          </cell>
          <cell r="E61">
            <v>9.4150943396226392</v>
          </cell>
          <cell r="F61" t="str">
            <v>kg</v>
          </cell>
          <cell r="G61" t="str">
            <v>Peixes</v>
          </cell>
          <cell r="H61" t="str">
            <v>Moluscos (e feitos com)</v>
          </cell>
        </row>
        <row r="62">
          <cell r="B62" t="str">
            <v>Maçã</v>
          </cell>
          <cell r="C62">
            <v>2.09</v>
          </cell>
          <cell r="D62">
            <v>0.06</v>
          </cell>
          <cell r="E62">
            <v>1.9716981132075471</v>
          </cell>
          <cell r="F62" t="str">
            <v>kg</v>
          </cell>
          <cell r="G62" t="str">
            <v>Legumes e Fruta</v>
          </cell>
        </row>
        <row r="63">
          <cell r="B63" t="str">
            <v>Macarrão Riscado</v>
          </cell>
          <cell r="C63">
            <v>1.58</v>
          </cell>
          <cell r="D63">
            <v>0.06</v>
          </cell>
          <cell r="E63">
            <v>1.4905660377358489</v>
          </cell>
          <cell r="F63" t="str">
            <v>kg</v>
          </cell>
          <cell r="G63" t="str">
            <v>Mercearia</v>
          </cell>
          <cell r="H63" t="str">
            <v>Cereais (com glutén)</v>
          </cell>
        </row>
        <row r="64">
          <cell r="B64" t="str">
            <v>Maizena</v>
          </cell>
          <cell r="C64">
            <v>6.5</v>
          </cell>
          <cell r="D64">
            <v>0.23</v>
          </cell>
          <cell r="E64">
            <v>5.2845528455284549</v>
          </cell>
          <cell r="F64" t="str">
            <v>kg</v>
          </cell>
          <cell r="G64" t="str">
            <v>Pastelaria e Padaria</v>
          </cell>
          <cell r="H64" t="str">
            <v>Cereais (com glutén)</v>
          </cell>
        </row>
        <row r="65">
          <cell r="B65" t="str">
            <v>Manteiga</v>
          </cell>
          <cell r="C65">
            <v>5.49</v>
          </cell>
          <cell r="D65">
            <v>0.06</v>
          </cell>
          <cell r="E65">
            <v>5.1792452830188669</v>
          </cell>
          <cell r="F65" t="str">
            <v>kg</v>
          </cell>
          <cell r="G65" t="str">
            <v>Lacticínios</v>
          </cell>
          <cell r="H65" t="str">
            <v>Leite (e feito com, incl. Lactose)</v>
          </cell>
        </row>
        <row r="66">
          <cell r="B66" t="str">
            <v>Massa de Pimentão</v>
          </cell>
          <cell r="C66">
            <v>3.98</v>
          </cell>
          <cell r="D66">
            <v>0.23</v>
          </cell>
          <cell r="E66">
            <v>3.2357723577235769</v>
          </cell>
          <cell r="F66" t="str">
            <v>kg</v>
          </cell>
          <cell r="G66" t="str">
            <v>Mercearia</v>
          </cell>
        </row>
        <row r="67">
          <cell r="B67" t="str">
            <v>Mel</v>
          </cell>
          <cell r="C67">
            <v>11.78</v>
          </cell>
          <cell r="D67">
            <v>0.06</v>
          </cell>
          <cell r="E67">
            <v>11.113207547169811</v>
          </cell>
          <cell r="F67" t="str">
            <v>kg</v>
          </cell>
          <cell r="G67" t="str">
            <v>Mercearia</v>
          </cell>
        </row>
        <row r="68">
          <cell r="B68" t="str">
            <v>Milho Baby</v>
          </cell>
          <cell r="C68">
            <v>6.91</v>
          </cell>
          <cell r="D68">
            <v>0.06</v>
          </cell>
          <cell r="E68">
            <v>6.5188679245283021</v>
          </cell>
          <cell r="F68" t="str">
            <v>kg</v>
          </cell>
          <cell r="G68" t="str">
            <v>Legumes e Fruta</v>
          </cell>
        </row>
        <row r="69">
          <cell r="B69" t="str">
            <v>Molho Espumante</v>
          </cell>
          <cell r="C69">
            <v>2.0834594433962259</v>
          </cell>
          <cell r="D69">
            <v>0.23</v>
          </cell>
          <cell r="E69">
            <v>1.693869466175794</v>
          </cell>
          <cell r="F69" t="str">
            <v>uni</v>
          </cell>
          <cell r="H69" t="str">
            <v>Dióxido de Sulfit e Sulfitos</v>
          </cell>
        </row>
        <row r="70">
          <cell r="B70" t="str">
            <v>Mostarda</v>
          </cell>
          <cell r="C70">
            <v>6.54</v>
          </cell>
          <cell r="D70">
            <v>0.23</v>
          </cell>
          <cell r="E70">
            <v>5.3170731707317076</v>
          </cell>
          <cell r="F70" t="str">
            <v>kg</v>
          </cell>
          <cell r="G70" t="str">
            <v>Mercearia</v>
          </cell>
          <cell r="H70" t="str">
            <v>Mostarda (e feita com)</v>
          </cell>
        </row>
        <row r="71">
          <cell r="B71" t="str">
            <v>Natas</v>
          </cell>
          <cell r="C71">
            <v>3.95</v>
          </cell>
          <cell r="D71">
            <v>0.23</v>
          </cell>
          <cell r="E71">
            <v>3.2113821138211378</v>
          </cell>
          <cell r="F71" t="str">
            <v>lt</v>
          </cell>
          <cell r="G71" t="str">
            <v>Lacticínios</v>
          </cell>
        </row>
        <row r="72">
          <cell r="B72" t="str">
            <v>Natas para bater</v>
          </cell>
          <cell r="C72">
            <v>4.1500000000000004</v>
          </cell>
          <cell r="D72">
            <v>0.23</v>
          </cell>
          <cell r="E72">
            <v>3.3739837398373989</v>
          </cell>
          <cell r="F72" t="str">
            <v>lt</v>
          </cell>
          <cell r="G72" t="str">
            <v>Lacticínios</v>
          </cell>
          <cell r="H72" t="str">
            <v>Leite (e feito com, incl. Lactose)</v>
          </cell>
        </row>
        <row r="73">
          <cell r="B73" t="str">
            <v xml:space="preserve">Noz moscada </v>
          </cell>
          <cell r="C73">
            <v>25.56</v>
          </cell>
          <cell r="D73">
            <v>0.23</v>
          </cell>
          <cell r="E73">
            <v>20.780487804878049</v>
          </cell>
          <cell r="F73" t="str">
            <v>kg</v>
          </cell>
          <cell r="G73" t="str">
            <v>Mercearia</v>
          </cell>
        </row>
        <row r="74">
          <cell r="B74" t="str">
            <v>Oleo</v>
          </cell>
          <cell r="C74">
            <v>1.89</v>
          </cell>
          <cell r="D74">
            <v>0.06</v>
          </cell>
          <cell r="E74">
            <v>1.783018867924528</v>
          </cell>
          <cell r="F74" t="str">
            <v>lt</v>
          </cell>
          <cell r="G74" t="str">
            <v>Mercearia</v>
          </cell>
        </row>
        <row r="75">
          <cell r="B75" t="str">
            <v>Ovos</v>
          </cell>
          <cell r="C75">
            <v>0.25</v>
          </cell>
          <cell r="D75">
            <v>0.06</v>
          </cell>
          <cell r="E75">
            <v>0.235849056603774</v>
          </cell>
          <cell r="F75" t="str">
            <v>uni</v>
          </cell>
          <cell r="G75" t="str">
            <v>Mercearia</v>
          </cell>
          <cell r="H75" t="str">
            <v>Ovos (e feitos com)</v>
          </cell>
        </row>
        <row r="76">
          <cell r="B76" t="str">
            <v>Pão de Centeio</v>
          </cell>
          <cell r="C76">
            <v>4.88</v>
          </cell>
          <cell r="D76">
            <v>0.06</v>
          </cell>
          <cell r="E76">
            <v>4.6037735849056602</v>
          </cell>
          <cell r="F76" t="str">
            <v>kg</v>
          </cell>
          <cell r="G76" t="str">
            <v>Pastelaria e Padaria</v>
          </cell>
          <cell r="H76" t="str">
            <v>Cereais (com glutén)</v>
          </cell>
        </row>
        <row r="77">
          <cell r="B77" t="str">
            <v>Pão Ralado</v>
          </cell>
          <cell r="C77">
            <v>1.83</v>
          </cell>
          <cell r="D77">
            <v>0.23</v>
          </cell>
          <cell r="E77">
            <v>1.48780487804878</v>
          </cell>
          <cell r="F77" t="str">
            <v>kg</v>
          </cell>
          <cell r="G77" t="str">
            <v>Pastelaria e Padaria</v>
          </cell>
          <cell r="H77" t="str">
            <v>Cereais (com glutén)</v>
          </cell>
        </row>
        <row r="78">
          <cell r="B78" t="str">
            <v>Perdiz</v>
          </cell>
          <cell r="C78">
            <v>31.9</v>
          </cell>
          <cell r="D78">
            <v>0.06</v>
          </cell>
          <cell r="E78">
            <v>30.09433962264151</v>
          </cell>
          <cell r="F78" t="str">
            <v>kg</v>
          </cell>
          <cell r="G78" t="str">
            <v>Carnes</v>
          </cell>
        </row>
        <row r="79">
          <cell r="B79" t="str">
            <v>Perna de Porco</v>
          </cell>
          <cell r="C79">
            <v>4.99</v>
          </cell>
          <cell r="D79">
            <v>0.06</v>
          </cell>
          <cell r="E79">
            <v>4.7075471698113196</v>
          </cell>
          <cell r="F79" t="str">
            <v>kg</v>
          </cell>
          <cell r="G79" t="str">
            <v>Carnes</v>
          </cell>
        </row>
        <row r="80">
          <cell r="B80" t="str">
            <v xml:space="preserve">Pickles </v>
          </cell>
          <cell r="C80">
            <v>7.72</v>
          </cell>
          <cell r="D80">
            <v>0.13</v>
          </cell>
          <cell r="E80">
            <v>6.831858407079646</v>
          </cell>
          <cell r="F80" t="str">
            <v>kg</v>
          </cell>
          <cell r="G80" t="str">
            <v>Mercearia</v>
          </cell>
        </row>
        <row r="81">
          <cell r="B81" t="str">
            <v>Pimenta em Grão</v>
          </cell>
          <cell r="C81">
            <v>39.4</v>
          </cell>
          <cell r="D81">
            <v>0.23</v>
          </cell>
          <cell r="E81">
            <v>32.032520325203251</v>
          </cell>
          <cell r="F81" t="str">
            <v>kg</v>
          </cell>
          <cell r="G81" t="str">
            <v>Mercearia</v>
          </cell>
        </row>
        <row r="82">
          <cell r="B82" t="str">
            <v>Pimenta em Grão</v>
          </cell>
          <cell r="C82">
            <v>109</v>
          </cell>
          <cell r="D82">
            <v>0.23</v>
          </cell>
          <cell r="E82">
            <v>88.617886178861795</v>
          </cell>
          <cell r="F82" t="str">
            <v>kg</v>
          </cell>
          <cell r="G82" t="str">
            <v>Mercearia</v>
          </cell>
        </row>
        <row r="83">
          <cell r="B83" t="str">
            <v>Pimentão Doce</v>
          </cell>
          <cell r="C83">
            <v>11.8</v>
          </cell>
          <cell r="D83">
            <v>0.23</v>
          </cell>
          <cell r="E83">
            <v>9.5934959349593498</v>
          </cell>
          <cell r="F83" t="str">
            <v>kg</v>
          </cell>
          <cell r="G83" t="str">
            <v>Mercearia</v>
          </cell>
        </row>
        <row r="84">
          <cell r="B84" t="str">
            <v xml:space="preserve">Pimento Verde </v>
          </cell>
          <cell r="C84">
            <v>2.89</v>
          </cell>
          <cell r="D84">
            <v>0.06</v>
          </cell>
          <cell r="E84">
            <v>2.726415094339623</v>
          </cell>
          <cell r="F84" t="str">
            <v>kg</v>
          </cell>
          <cell r="G84" t="str">
            <v>Legumes e Fruta</v>
          </cell>
        </row>
        <row r="85">
          <cell r="B85" t="str">
            <v>Pimento Vermelho</v>
          </cell>
          <cell r="C85">
            <v>2.99</v>
          </cell>
          <cell r="D85">
            <v>0.06</v>
          </cell>
          <cell r="E85">
            <v>2.8207547169811318</v>
          </cell>
          <cell r="F85" t="str">
            <v>kg</v>
          </cell>
          <cell r="G85" t="str">
            <v>Legumes e Fruta</v>
          </cell>
        </row>
        <row r="86">
          <cell r="B86" t="str">
            <v>Piri Piri</v>
          </cell>
          <cell r="C86">
            <v>2.25</v>
          </cell>
          <cell r="D86">
            <v>0.23</v>
          </cell>
          <cell r="E86">
            <v>1.8292682926829269</v>
          </cell>
          <cell r="F86" t="str">
            <v>lt</v>
          </cell>
          <cell r="G86" t="str">
            <v>Mercearia</v>
          </cell>
        </row>
        <row r="87">
          <cell r="B87" t="str">
            <v>Pó de Alho Francês</v>
          </cell>
          <cell r="C87">
            <v>2.71</v>
          </cell>
          <cell r="D87">
            <v>0.23</v>
          </cell>
          <cell r="E87">
            <v>2.2032520325203251</v>
          </cell>
          <cell r="F87" t="str">
            <v>kg</v>
          </cell>
          <cell r="G87" t="str">
            <v>Legumes e Fruta</v>
          </cell>
        </row>
        <row r="88">
          <cell r="B88" t="str">
            <v>Polpa de Tomate</v>
          </cell>
          <cell r="C88">
            <v>1.98</v>
          </cell>
          <cell r="D88">
            <v>0.06</v>
          </cell>
          <cell r="E88">
            <v>1.867924528301887</v>
          </cell>
          <cell r="F88" t="str">
            <v>kg</v>
          </cell>
          <cell r="G88" t="str">
            <v>Mercearia</v>
          </cell>
        </row>
        <row r="89">
          <cell r="B89" t="str">
            <v xml:space="preserve">Polvo </v>
          </cell>
          <cell r="C89">
            <v>12.99</v>
          </cell>
          <cell r="D89">
            <v>0.06</v>
          </cell>
          <cell r="E89">
            <v>12.254716981132081</v>
          </cell>
          <cell r="F89" t="str">
            <v>kg</v>
          </cell>
          <cell r="G89" t="str">
            <v>Peixes</v>
          </cell>
          <cell r="H89" t="str">
            <v>Moluscos (e feitos com)</v>
          </cell>
        </row>
        <row r="90">
          <cell r="B90" t="str">
            <v xml:space="preserve">Puré de Alho Francês </v>
          </cell>
          <cell r="C90">
            <v>2.1696993891509431</v>
          </cell>
          <cell r="D90">
            <v>0.23</v>
          </cell>
          <cell r="E90">
            <v>1.7639832432121489</v>
          </cell>
          <cell r="F90" t="str">
            <v>uni</v>
          </cell>
          <cell r="H90" t="str">
            <v>Leite (e feito com, incl. Lactose)</v>
          </cell>
        </row>
        <row r="91">
          <cell r="B91" t="str">
            <v>Puré de Castanha</v>
          </cell>
          <cell r="C91">
            <v>6.9332524316037727</v>
          </cell>
          <cell r="D91">
            <v>0.23</v>
          </cell>
          <cell r="E91">
            <v>5.6367905947998151</v>
          </cell>
          <cell r="F91" t="str">
            <v>uni</v>
          </cell>
          <cell r="G91" t="str">
            <v>Mercearia</v>
          </cell>
        </row>
        <row r="92">
          <cell r="B92" t="str">
            <v>Puré de Grão de Bico</v>
          </cell>
          <cell r="C92">
            <v>0.98380480088495603</v>
          </cell>
          <cell r="D92">
            <v>0.23</v>
          </cell>
          <cell r="E92">
            <v>0.79984130153248401</v>
          </cell>
          <cell r="F92" t="str">
            <v>uni</v>
          </cell>
          <cell r="G92" t="str">
            <v>Mercearia</v>
          </cell>
        </row>
        <row r="93">
          <cell r="B93" t="str">
            <v>Sal</v>
          </cell>
          <cell r="C93">
            <v>0.49</v>
          </cell>
          <cell r="D93">
            <v>0.23</v>
          </cell>
          <cell r="E93">
            <v>0.39837398373983701</v>
          </cell>
          <cell r="F93" t="str">
            <v>kg</v>
          </cell>
          <cell r="G93" t="str">
            <v>Mercearia</v>
          </cell>
        </row>
        <row r="94">
          <cell r="B94" t="str">
            <v>Salsa</v>
          </cell>
          <cell r="C94">
            <v>17</v>
          </cell>
          <cell r="D94">
            <v>0.23</v>
          </cell>
          <cell r="E94">
            <v>13.82113821138211</v>
          </cell>
          <cell r="F94" t="str">
            <v>kg</v>
          </cell>
          <cell r="G94" t="str">
            <v>Legumes e Fruta</v>
          </cell>
        </row>
        <row r="95">
          <cell r="B95" t="str">
            <v>Sangue de frango</v>
          </cell>
          <cell r="C95">
            <v>0</v>
          </cell>
          <cell r="D95">
            <v>0</v>
          </cell>
          <cell r="E95">
            <v>0</v>
          </cell>
          <cell r="F95" t="str">
            <v>lt</v>
          </cell>
          <cell r="G95" t="str">
            <v>Carnes</v>
          </cell>
        </row>
        <row r="96">
          <cell r="B96" t="str">
            <v>Tomate Cherry</v>
          </cell>
          <cell r="C96">
            <v>5.96</v>
          </cell>
          <cell r="D96">
            <v>0.06</v>
          </cell>
          <cell r="E96">
            <v>5.6226415094339623</v>
          </cell>
          <cell r="F96" t="str">
            <v>kg</v>
          </cell>
          <cell r="G96" t="str">
            <v>Legumes e Fruta</v>
          </cell>
        </row>
        <row r="97">
          <cell r="B97" t="str">
            <v>Tomate Concasse</v>
          </cell>
          <cell r="C97">
            <v>2.99</v>
          </cell>
          <cell r="D97">
            <v>0.06</v>
          </cell>
          <cell r="E97">
            <v>2.8207547169811318</v>
          </cell>
          <cell r="F97" t="str">
            <v>kg</v>
          </cell>
          <cell r="G97" t="str">
            <v>Legumes e Fruta</v>
          </cell>
        </row>
        <row r="98">
          <cell r="B98" t="str">
            <v>Tomilho</v>
          </cell>
          <cell r="C98">
            <v>44.5</v>
          </cell>
          <cell r="D98">
            <v>0.23</v>
          </cell>
          <cell r="E98">
            <v>36.178861788617887</v>
          </cell>
          <cell r="F98" t="str">
            <v>kg</v>
          </cell>
          <cell r="G98" t="str">
            <v>Mercearia</v>
          </cell>
        </row>
        <row r="99">
          <cell r="B99" t="str">
            <v xml:space="preserve">Toucinho </v>
          </cell>
          <cell r="C99">
            <v>6.95</v>
          </cell>
          <cell r="D99">
            <v>0.06</v>
          </cell>
          <cell r="E99">
            <v>6.5566037735849054</v>
          </cell>
          <cell r="F99" t="str">
            <v>kg</v>
          </cell>
          <cell r="G99" t="str">
            <v>Carnes</v>
          </cell>
        </row>
        <row r="100">
          <cell r="B100" t="str">
            <v>Truta</v>
          </cell>
          <cell r="C100">
            <v>9.5299999999999994</v>
          </cell>
          <cell r="D100">
            <v>0.06</v>
          </cell>
          <cell r="E100">
            <v>8.9905660377358476</v>
          </cell>
          <cell r="F100" t="str">
            <v>uni</v>
          </cell>
          <cell r="G100" t="str">
            <v>Peixes</v>
          </cell>
        </row>
        <row r="101">
          <cell r="B101" t="str">
            <v>Vinagre</v>
          </cell>
          <cell r="C101">
            <v>0.85</v>
          </cell>
          <cell r="D101">
            <v>0.23</v>
          </cell>
          <cell r="E101">
            <v>0.69105691056910601</v>
          </cell>
          <cell r="F101" t="str">
            <v>lt</v>
          </cell>
          <cell r="G101" t="str">
            <v>Mercearia</v>
          </cell>
        </row>
        <row r="102">
          <cell r="B102" t="str">
            <v>Vinagre vinho Branco</v>
          </cell>
          <cell r="C102">
            <v>5.12</v>
          </cell>
          <cell r="D102">
            <v>0.23</v>
          </cell>
          <cell r="E102">
            <v>4.1626016260162606</v>
          </cell>
          <cell r="F102" t="str">
            <v>lt</v>
          </cell>
          <cell r="G102" t="str">
            <v>Mercearia</v>
          </cell>
          <cell r="H102" t="str">
            <v>Dióxido de Sulfit e Sulfitos</v>
          </cell>
        </row>
        <row r="103">
          <cell r="B103" t="str">
            <v>Vinho Branco</v>
          </cell>
          <cell r="C103">
            <v>2.39</v>
          </cell>
          <cell r="D103">
            <v>0.23</v>
          </cell>
          <cell r="E103">
            <v>1.943089430894309</v>
          </cell>
          <cell r="F103" t="str">
            <v>lt</v>
          </cell>
          <cell r="G103" t="str">
            <v>Alcoól</v>
          </cell>
          <cell r="H103" t="str">
            <v>Dióxido de Sulfit e Sulfitos</v>
          </cell>
        </row>
        <row r="104">
          <cell r="B104" t="str">
            <v>Vinho do Porto</v>
          </cell>
          <cell r="C104">
            <v>6.49</v>
          </cell>
          <cell r="D104">
            <v>0.23</v>
          </cell>
          <cell r="E104">
            <v>5.2764227642276422</v>
          </cell>
          <cell r="F104" t="str">
            <v>lt</v>
          </cell>
          <cell r="G104" t="str">
            <v>Alcoól</v>
          </cell>
          <cell r="H104" t="str">
            <v>Dióxido de Sulfit e Sulfitos</v>
          </cell>
        </row>
        <row r="105">
          <cell r="B105" t="str">
            <v>Vinho tinto</v>
          </cell>
          <cell r="C105">
            <v>5.32</v>
          </cell>
          <cell r="D105">
            <v>0.23</v>
          </cell>
          <cell r="E105">
            <v>4.3252032520325203</v>
          </cell>
          <cell r="F105" t="str">
            <v>lt</v>
          </cell>
          <cell r="G105" t="str">
            <v>Alcoól</v>
          </cell>
          <cell r="H105" t="str">
            <v>Dióxido de Sulfit e Sulfitos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  <row r="156">
          <cell r="E156">
            <v>0</v>
          </cell>
        </row>
        <row r="157">
          <cell r="E157">
            <v>0</v>
          </cell>
        </row>
        <row r="158">
          <cell r="E158">
            <v>0</v>
          </cell>
        </row>
        <row r="159">
          <cell r="E159">
            <v>0</v>
          </cell>
        </row>
        <row r="160">
          <cell r="E160">
            <v>0</v>
          </cell>
        </row>
        <row r="161">
          <cell r="E161">
            <v>0</v>
          </cell>
        </row>
        <row r="162">
          <cell r="E162">
            <v>0</v>
          </cell>
        </row>
        <row r="163">
          <cell r="E163">
            <v>0</v>
          </cell>
        </row>
        <row r="164">
          <cell r="E164">
            <v>0</v>
          </cell>
        </row>
        <row r="165">
          <cell r="E165">
            <v>0</v>
          </cell>
        </row>
        <row r="166">
          <cell r="E166">
            <v>0</v>
          </cell>
        </row>
        <row r="167">
          <cell r="E167">
            <v>0</v>
          </cell>
        </row>
        <row r="168">
          <cell r="E168">
            <v>0</v>
          </cell>
        </row>
        <row r="169">
          <cell r="E169">
            <v>0</v>
          </cell>
        </row>
        <row r="170">
          <cell r="E170">
            <v>0</v>
          </cell>
        </row>
        <row r="171">
          <cell r="E171">
            <v>0</v>
          </cell>
        </row>
        <row r="172">
          <cell r="E172">
            <v>0</v>
          </cell>
        </row>
        <row r="173">
          <cell r="E173">
            <v>0</v>
          </cell>
        </row>
        <row r="174">
          <cell r="E174">
            <v>0</v>
          </cell>
        </row>
        <row r="175">
          <cell r="E175">
            <v>0</v>
          </cell>
        </row>
        <row r="176">
          <cell r="E176">
            <v>0</v>
          </cell>
        </row>
        <row r="177">
          <cell r="E177">
            <v>0</v>
          </cell>
        </row>
        <row r="178">
          <cell r="E178">
            <v>0</v>
          </cell>
        </row>
        <row r="179">
          <cell r="E179">
            <v>0</v>
          </cell>
        </row>
        <row r="180">
          <cell r="E180">
            <v>0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184">
          <cell r="E184">
            <v>0</v>
          </cell>
        </row>
        <row r="185">
          <cell r="E185">
            <v>0</v>
          </cell>
        </row>
        <row r="186">
          <cell r="E186">
            <v>0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0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0</v>
          </cell>
        </row>
        <row r="258">
          <cell r="E258">
            <v>0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2">
          <cell r="E262">
            <v>0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0</v>
          </cell>
        </row>
        <row r="278">
          <cell r="E278">
            <v>0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E281">
            <v>0</v>
          </cell>
        </row>
        <row r="282">
          <cell r="E282">
            <v>0</v>
          </cell>
        </row>
        <row r="283">
          <cell r="E283">
            <v>0</v>
          </cell>
        </row>
        <row r="284">
          <cell r="E284">
            <v>0</v>
          </cell>
        </row>
        <row r="285">
          <cell r="E285">
            <v>0</v>
          </cell>
        </row>
        <row r="286">
          <cell r="E286">
            <v>0</v>
          </cell>
        </row>
        <row r="287">
          <cell r="E287">
            <v>0</v>
          </cell>
        </row>
        <row r="288">
          <cell r="E288">
            <v>0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0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0</v>
          </cell>
        </row>
        <row r="316">
          <cell r="E316">
            <v>0</v>
          </cell>
        </row>
        <row r="317">
          <cell r="E317">
            <v>0</v>
          </cell>
        </row>
        <row r="318">
          <cell r="E318">
            <v>0</v>
          </cell>
        </row>
        <row r="319">
          <cell r="E319">
            <v>0</v>
          </cell>
        </row>
        <row r="320">
          <cell r="E320">
            <v>0</v>
          </cell>
        </row>
        <row r="321">
          <cell r="E321">
            <v>0</v>
          </cell>
        </row>
        <row r="322">
          <cell r="E322">
            <v>0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0</v>
          </cell>
        </row>
        <row r="326"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51">
          <cell r="D351" t="str">
            <v>IVAs</v>
          </cell>
          <cell r="F351" t="str">
            <v>Medidas</v>
          </cell>
          <cell r="G351" t="str">
            <v>Famílias</v>
          </cell>
          <cell r="H351" t="str">
            <v>Alergénios</v>
          </cell>
        </row>
        <row r="352">
          <cell r="D352">
            <v>0</v>
          </cell>
          <cell r="F352" t="str">
            <v>g</v>
          </cell>
          <cell r="H352" t="str">
            <v>Aipo (e feito com)</v>
          </cell>
        </row>
        <row r="353">
          <cell r="D353">
            <v>0.06</v>
          </cell>
          <cell r="F353" t="str">
            <v>kg</v>
          </cell>
          <cell r="G353" t="str">
            <v>Alcoól</v>
          </cell>
          <cell r="H353" t="str">
            <v>Amêndoa</v>
          </cell>
        </row>
        <row r="354">
          <cell r="D354">
            <v>0.13</v>
          </cell>
          <cell r="F354" t="str">
            <v>ml</v>
          </cell>
          <cell r="G354" t="str">
            <v>Bebidas não alcoólicas</v>
          </cell>
          <cell r="H354" t="str">
            <v>Amendoim (e feito com)</v>
          </cell>
        </row>
        <row r="355">
          <cell r="D355">
            <v>0.23</v>
          </cell>
          <cell r="F355" t="str">
            <v>lt</v>
          </cell>
          <cell r="G355" t="str">
            <v>Carnes</v>
          </cell>
          <cell r="H355" t="str">
            <v>Avelãs</v>
          </cell>
        </row>
        <row r="356">
          <cell r="F356" t="str">
            <v>uni</v>
          </cell>
          <cell r="G356" t="str">
            <v>Lacticínios</v>
          </cell>
          <cell r="H356" t="str">
            <v>Cereais (com glutén)</v>
          </cell>
        </row>
        <row r="357">
          <cell r="G357" t="str">
            <v>Legumes e Fruta</v>
          </cell>
          <cell r="H357" t="str">
            <v>Crustáceos</v>
          </cell>
        </row>
        <row r="358">
          <cell r="G358" t="str">
            <v>Mercearia</v>
          </cell>
          <cell r="H358" t="str">
            <v>Dióxido de Sulfit e Sulfitos</v>
          </cell>
        </row>
        <row r="359">
          <cell r="G359" t="str">
            <v>Pastelaria e Padaria</v>
          </cell>
          <cell r="H359" t="str">
            <v>Leite (e feito com, incl. Lactose)</v>
          </cell>
        </row>
        <row r="360">
          <cell r="G360" t="str">
            <v>Peixes</v>
          </cell>
          <cell r="H360" t="str">
            <v>Moluscos (e feitos com)</v>
          </cell>
        </row>
        <row r="361">
          <cell r="H361" t="str">
            <v>Mostarda (e feita com)</v>
          </cell>
        </row>
        <row r="362">
          <cell r="H362" t="str">
            <v>Nozes (e feitas com)</v>
          </cell>
        </row>
        <row r="363">
          <cell r="H363" t="str">
            <v>Outros frutos de casca rija</v>
          </cell>
        </row>
        <row r="364">
          <cell r="H364" t="str">
            <v>Ovos (e feitos com)</v>
          </cell>
        </row>
        <row r="365">
          <cell r="H365" t="str">
            <v>Peixe (e feito com)</v>
          </cell>
        </row>
        <row r="366">
          <cell r="H366" t="str">
            <v>Sementes Sésamo (e feitas com)</v>
          </cell>
        </row>
        <row r="367">
          <cell r="H367" t="str">
            <v>Soja (e feito com)</v>
          </cell>
        </row>
        <row r="368">
          <cell r="H368" t="str">
            <v>Tremoço (e feito com)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F4D6-0C2B-405E-9804-47CC039D5A33}">
  <dimension ref="B1:O368"/>
  <sheetViews>
    <sheetView tabSelected="1" topLeftCell="A88" zoomScale="70" zoomScaleNormal="70" workbookViewId="0">
      <selection activeCell="C105" sqref="C105"/>
    </sheetView>
  </sheetViews>
  <sheetFormatPr defaultColWidth="8.85546875" defaultRowHeight="15"/>
  <cols>
    <col min="1" max="1" width="8.85546875" style="1"/>
    <col min="2" max="2" width="34.140625" style="1" customWidth="1"/>
    <col min="3" max="3" width="14.5703125" style="1" customWidth="1"/>
    <col min="4" max="4" width="5.5703125" style="1" customWidth="1"/>
    <col min="5" max="5" width="13.28515625" style="1" customWidth="1"/>
    <col min="6" max="6" width="9.85546875" style="2" customWidth="1"/>
    <col min="7" max="7" width="21.85546875" style="2" customWidth="1"/>
    <col min="8" max="8" width="23.85546875" style="2" customWidth="1"/>
    <col min="9" max="9" width="4" style="2" customWidth="1"/>
    <col min="10" max="10" width="5.85546875" style="1" customWidth="1"/>
    <col min="11" max="16384" width="8.85546875" style="1"/>
  </cols>
  <sheetData>
    <row r="1" spans="2:15" ht="16.5" customHeight="1">
      <c r="G1" s="1"/>
      <c r="H1" s="3" t="s">
        <v>0</v>
      </c>
    </row>
    <row r="2" spans="2:15" ht="24.95" customHeight="1"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8" t="s">
        <v>5</v>
      </c>
      <c r="H2" s="9" t="s">
        <v>6</v>
      </c>
      <c r="I2" s="10"/>
    </row>
    <row r="3" spans="2:15" ht="14.45" customHeight="1">
      <c r="B3" s="11" t="s">
        <v>7</v>
      </c>
      <c r="C3" s="62">
        <v>1.45</v>
      </c>
      <c r="D3" s="12">
        <v>0.06</v>
      </c>
      <c r="E3" s="13">
        <f>C3/(1+D3)</f>
        <v>1.3679245283018866</v>
      </c>
      <c r="F3" s="14" t="s">
        <v>8</v>
      </c>
      <c r="G3" s="15" t="s">
        <v>9</v>
      </c>
      <c r="H3" s="16"/>
      <c r="I3" s="17"/>
      <c r="K3" s="18"/>
    </row>
    <row r="4" spans="2:15" ht="14.45" customHeight="1">
      <c r="B4" s="11" t="s">
        <v>10</v>
      </c>
      <c r="C4" s="29">
        <v>13.11</v>
      </c>
      <c r="D4" s="21">
        <v>0.23</v>
      </c>
      <c r="E4" s="13">
        <f>C4/(1+D4)</f>
        <v>10.658536585365853</v>
      </c>
      <c r="F4" s="22" t="s">
        <v>8</v>
      </c>
      <c r="G4" s="23" t="s">
        <v>11</v>
      </c>
      <c r="H4" s="24"/>
      <c r="K4" s="25"/>
    </row>
    <row r="5" spans="2:15" ht="11.25" customHeight="1">
      <c r="B5" s="19" t="s">
        <v>12</v>
      </c>
      <c r="C5" s="20">
        <v>1.1499999999999999</v>
      </c>
      <c r="D5" s="21">
        <v>0.06</v>
      </c>
      <c r="E5" s="13">
        <f>C5/(1+D5)</f>
        <v>1.0849056603773584</v>
      </c>
      <c r="F5" s="22" t="s">
        <v>8</v>
      </c>
      <c r="G5" s="23" t="s">
        <v>11</v>
      </c>
      <c r="H5" s="24"/>
    </row>
    <row r="6" spans="2:15">
      <c r="B6" s="26" t="s">
        <v>13</v>
      </c>
      <c r="C6" s="20">
        <v>523.72</v>
      </c>
      <c r="D6" s="21">
        <v>0.23</v>
      </c>
      <c r="E6" s="13">
        <f>C6/(1+D6)</f>
        <v>425.78861788617888</v>
      </c>
      <c r="F6" s="22" t="s">
        <v>8</v>
      </c>
      <c r="G6" s="23" t="s">
        <v>11</v>
      </c>
      <c r="H6" s="24"/>
      <c r="L6" s="80" t="s">
        <v>14</v>
      </c>
      <c r="M6" s="80"/>
      <c r="N6" s="80"/>
      <c r="O6" s="80"/>
    </row>
    <row r="7" spans="2:15">
      <c r="B7" s="19" t="s">
        <v>15</v>
      </c>
      <c r="C7" s="27">
        <v>15.12</v>
      </c>
      <c r="D7" s="21">
        <v>0.06</v>
      </c>
      <c r="E7" s="13">
        <f>C7/(1+D7)</f>
        <v>14.264150943396224</v>
      </c>
      <c r="F7" s="22" t="s">
        <v>8</v>
      </c>
      <c r="G7" s="23" t="s">
        <v>9</v>
      </c>
      <c r="H7" s="24"/>
      <c r="L7" s="80"/>
      <c r="M7" s="80"/>
      <c r="N7" s="80"/>
      <c r="O7" s="80"/>
    </row>
    <row r="8" spans="2:15">
      <c r="B8" s="19" t="s">
        <v>16</v>
      </c>
      <c r="C8" s="27">
        <v>0</v>
      </c>
      <c r="D8" s="21">
        <v>0</v>
      </c>
      <c r="E8" s="13">
        <f>C8/(1+D8)</f>
        <v>0</v>
      </c>
      <c r="F8" s="22" t="s">
        <v>17</v>
      </c>
      <c r="G8" s="23" t="s">
        <v>18</v>
      </c>
      <c r="H8" s="24"/>
      <c r="L8" s="80"/>
      <c r="M8" s="80"/>
      <c r="N8" s="80"/>
      <c r="O8" s="80"/>
    </row>
    <row r="9" spans="2:15">
      <c r="B9" s="19" t="s">
        <v>19</v>
      </c>
      <c r="C9" s="20">
        <v>2.69</v>
      </c>
      <c r="D9" s="21">
        <v>0.06</v>
      </c>
      <c r="E9" s="13">
        <f>C9/(1+D9)</f>
        <v>2.5377358490566038</v>
      </c>
      <c r="F9" s="22" t="s">
        <v>8</v>
      </c>
      <c r="G9" s="23" t="s">
        <v>9</v>
      </c>
      <c r="H9" s="24"/>
      <c r="L9" s="80"/>
      <c r="M9" s="80"/>
      <c r="N9" s="80"/>
      <c r="O9" s="80"/>
    </row>
    <row r="10" spans="2:15">
      <c r="B10" s="26" t="s">
        <v>20</v>
      </c>
      <c r="C10" s="27">
        <v>6.23</v>
      </c>
      <c r="D10" s="21">
        <v>0.06</v>
      </c>
      <c r="E10" s="13">
        <f>C10/(1+D10)</f>
        <v>5.8773584905660377</v>
      </c>
      <c r="F10" s="22" t="s">
        <v>8</v>
      </c>
      <c r="G10" s="23" t="s">
        <v>11</v>
      </c>
      <c r="H10" s="24"/>
    </row>
    <row r="11" spans="2:15">
      <c r="B11" s="26" t="s">
        <v>21</v>
      </c>
      <c r="C11" s="20">
        <v>2.71</v>
      </c>
      <c r="D11" s="21">
        <v>0.06</v>
      </c>
      <c r="E11" s="13">
        <f>C11/(1+D11)</f>
        <v>2.5566037735849054</v>
      </c>
      <c r="F11" s="22" t="s">
        <v>8</v>
      </c>
      <c r="G11" s="23" t="s">
        <v>9</v>
      </c>
      <c r="H11" s="24"/>
    </row>
    <row r="12" spans="2:15">
      <c r="B12" s="19" t="s">
        <v>22</v>
      </c>
      <c r="C12" s="20">
        <v>159.72</v>
      </c>
      <c r="D12" s="21">
        <v>0.23</v>
      </c>
      <c r="E12" s="13">
        <f>C12/(1+D12)</f>
        <v>129.85365853658536</v>
      </c>
      <c r="F12" s="22" t="s">
        <v>8</v>
      </c>
      <c r="G12" s="23" t="s">
        <v>11</v>
      </c>
      <c r="H12" s="24"/>
    </row>
    <row r="13" spans="2:15">
      <c r="B13" s="28" t="s">
        <v>23</v>
      </c>
      <c r="C13" s="29">
        <v>0</v>
      </c>
      <c r="D13" s="21">
        <v>0</v>
      </c>
      <c r="E13" s="13">
        <f>C13/(1+D13)</f>
        <v>0</v>
      </c>
      <c r="F13" s="22" t="s">
        <v>24</v>
      </c>
      <c r="G13" s="23" t="s">
        <v>9</v>
      </c>
      <c r="H13" s="24"/>
    </row>
    <row r="14" spans="2:15">
      <c r="B14" s="19" t="s">
        <v>25</v>
      </c>
      <c r="C14" s="27">
        <v>1.19</v>
      </c>
      <c r="D14" s="21">
        <v>0.06</v>
      </c>
      <c r="E14" s="13">
        <f>C14/(1+D14)</f>
        <v>1.1226415094339621</v>
      </c>
      <c r="F14" s="22" t="s">
        <v>8</v>
      </c>
      <c r="G14" s="23" t="s">
        <v>11</v>
      </c>
      <c r="H14" s="24"/>
    </row>
    <row r="15" spans="2:15">
      <c r="B15" s="11" t="s">
        <v>26</v>
      </c>
      <c r="C15" s="29">
        <v>1.69</v>
      </c>
      <c r="D15" s="21">
        <v>0.23</v>
      </c>
      <c r="E15" s="13">
        <f>C15/(1+D15)</f>
        <v>1.3739837398373984</v>
      </c>
      <c r="F15" s="22" t="s">
        <v>8</v>
      </c>
      <c r="G15" s="23" t="s">
        <v>11</v>
      </c>
      <c r="H15" s="24"/>
    </row>
    <row r="16" spans="2:15">
      <c r="B16" s="19" t="s">
        <v>27</v>
      </c>
      <c r="C16" s="20">
        <v>4.6500000000000004</v>
      </c>
      <c r="D16" s="21">
        <v>0.06</v>
      </c>
      <c r="E16" s="13">
        <f>C16/(1+D16)</f>
        <v>4.3867924528301891</v>
      </c>
      <c r="F16" s="22" t="s">
        <v>17</v>
      </c>
      <c r="G16" s="23" t="s">
        <v>11</v>
      </c>
      <c r="H16" s="24"/>
    </row>
    <row r="17" spans="2:8">
      <c r="B17" s="26" t="s">
        <v>28</v>
      </c>
      <c r="C17" s="20">
        <f>'[1]Azeite de cebolinho'!H7</f>
        <v>2.6656132075471701</v>
      </c>
      <c r="D17" s="21">
        <v>0.23</v>
      </c>
      <c r="E17" s="13">
        <f>C17/(1+D17)</f>
        <v>2.1671652093879432</v>
      </c>
      <c r="F17" s="22" t="s">
        <v>24</v>
      </c>
      <c r="G17" s="23"/>
      <c r="H17" s="24"/>
    </row>
    <row r="18" spans="2:8">
      <c r="B18" s="26" t="s">
        <v>29</v>
      </c>
      <c r="C18" s="20">
        <v>6.61</v>
      </c>
      <c r="D18" s="21">
        <v>0.23</v>
      </c>
      <c r="E18" s="13">
        <f>C18/(1+D18)</f>
        <v>5.3739837398373984</v>
      </c>
      <c r="F18" s="22" t="s">
        <v>8</v>
      </c>
      <c r="G18" s="23" t="s">
        <v>11</v>
      </c>
      <c r="H18" s="24"/>
    </row>
    <row r="19" spans="2:8">
      <c r="B19" s="26" t="s">
        <v>30</v>
      </c>
      <c r="C19" s="27">
        <v>13.72</v>
      </c>
      <c r="D19" s="21">
        <v>0.06</v>
      </c>
      <c r="E19" s="13">
        <f>C19/(1+D19)</f>
        <v>12.943396226415095</v>
      </c>
      <c r="F19" s="22" t="s">
        <v>8</v>
      </c>
      <c r="G19" s="23" t="s">
        <v>31</v>
      </c>
      <c r="H19" s="24" t="s">
        <v>32</v>
      </c>
    </row>
    <row r="20" spans="2:8">
      <c r="B20" s="26" t="s">
        <v>33</v>
      </c>
      <c r="C20" s="20">
        <v>3.87</v>
      </c>
      <c r="D20" s="21">
        <v>0.06</v>
      </c>
      <c r="E20" s="13">
        <f>C20/(1+D20)</f>
        <v>3.6509433962264151</v>
      </c>
      <c r="F20" s="22" t="s">
        <v>8</v>
      </c>
      <c r="G20" s="23" t="s">
        <v>34</v>
      </c>
      <c r="H20" s="24"/>
    </row>
    <row r="21" spans="2:8">
      <c r="B21" s="30" t="s">
        <v>35</v>
      </c>
      <c r="C21" s="27">
        <v>1.99</v>
      </c>
      <c r="D21" s="21">
        <v>0.06</v>
      </c>
      <c r="E21" s="13">
        <f>C21/(1+D21)</f>
        <v>1.8773584905660377</v>
      </c>
      <c r="F21" s="22" t="s">
        <v>8</v>
      </c>
      <c r="G21" s="23" t="s">
        <v>9</v>
      </c>
      <c r="H21" s="24"/>
    </row>
    <row r="22" spans="2:8">
      <c r="B22" s="26" t="s">
        <v>36</v>
      </c>
      <c r="C22" s="20">
        <v>22.45</v>
      </c>
      <c r="D22" s="21">
        <v>0.23</v>
      </c>
      <c r="E22" s="13">
        <f>C22/(1+D22)</f>
        <v>18.252032520325201</v>
      </c>
      <c r="F22" s="22" t="s">
        <v>17</v>
      </c>
      <c r="G22" s="23" t="s">
        <v>11</v>
      </c>
      <c r="H22" s="24"/>
    </row>
    <row r="23" spans="2:8">
      <c r="B23" s="26" t="s">
        <v>37</v>
      </c>
      <c r="C23" s="27">
        <v>6.25</v>
      </c>
      <c r="D23" s="21">
        <v>0.06</v>
      </c>
      <c r="E23" s="13">
        <f>C23/(1+D23)</f>
        <v>5.8962264150943398</v>
      </c>
      <c r="F23" s="22" t="s">
        <v>8</v>
      </c>
      <c r="G23" s="23" t="s">
        <v>38</v>
      </c>
      <c r="H23" s="24"/>
    </row>
    <row r="24" spans="2:8">
      <c r="B24" s="31" t="s">
        <v>39</v>
      </c>
      <c r="C24" s="20">
        <v>7.92</v>
      </c>
      <c r="D24" s="21">
        <v>0.23</v>
      </c>
      <c r="E24" s="13">
        <f>C24/(1+D24)</f>
        <v>6.4390243902439028</v>
      </c>
      <c r="F24" s="22" t="s">
        <v>8</v>
      </c>
      <c r="G24" s="23" t="s">
        <v>11</v>
      </c>
      <c r="H24" s="24"/>
    </row>
    <row r="25" spans="2:8">
      <c r="B25" s="11" t="s">
        <v>40</v>
      </c>
      <c r="C25" s="29">
        <f>'[1]Caldo de Legumes'!H7</f>
        <v>0</v>
      </c>
      <c r="D25" s="21">
        <v>0</v>
      </c>
      <c r="E25" s="13">
        <f>C25/(1+D25)</f>
        <v>0</v>
      </c>
      <c r="F25" s="22" t="s">
        <v>17</v>
      </c>
      <c r="G25" s="23" t="s">
        <v>11</v>
      </c>
      <c r="H25" s="24"/>
    </row>
    <row r="26" spans="2:8">
      <c r="B26" s="19" t="s">
        <v>41</v>
      </c>
      <c r="C26" s="20">
        <v>0</v>
      </c>
      <c r="D26" s="21">
        <v>0</v>
      </c>
      <c r="E26" s="13">
        <f>C26/(1+D26)</f>
        <v>0</v>
      </c>
      <c r="F26" s="22" t="s">
        <v>8</v>
      </c>
      <c r="G26" s="23" t="s">
        <v>34</v>
      </c>
      <c r="H26" s="24"/>
    </row>
    <row r="27" spans="2:8">
      <c r="B27" s="26" t="s">
        <v>42</v>
      </c>
      <c r="C27" s="27">
        <v>24.72</v>
      </c>
      <c r="D27" s="21">
        <v>0.06</v>
      </c>
      <c r="E27" s="13">
        <f>C27/(1+D27)</f>
        <v>23.320754716981131</v>
      </c>
      <c r="F27" s="22" t="s">
        <v>8</v>
      </c>
      <c r="G27" s="23" t="s">
        <v>11</v>
      </c>
      <c r="H27" s="24" t="s">
        <v>43</v>
      </c>
    </row>
    <row r="28" spans="2:8">
      <c r="B28" s="26" t="s">
        <v>44</v>
      </c>
      <c r="C28" s="20">
        <v>17.53</v>
      </c>
      <c r="D28" s="21">
        <v>0.06</v>
      </c>
      <c r="E28" s="13">
        <f>C28/(1+D28)</f>
        <v>16.537735849056602</v>
      </c>
      <c r="F28" s="22" t="s">
        <v>8</v>
      </c>
      <c r="G28" s="23" t="s">
        <v>31</v>
      </c>
      <c r="H28" s="24"/>
    </row>
    <row r="29" spans="2:8">
      <c r="B29" s="26" t="s">
        <v>45</v>
      </c>
      <c r="C29" s="20">
        <v>1.39</v>
      </c>
      <c r="D29" s="21">
        <v>0.06</v>
      </c>
      <c r="E29" s="13">
        <f>C29/(1+D29)</f>
        <v>1.311320754716981</v>
      </c>
      <c r="F29" s="22" t="s">
        <v>8</v>
      </c>
      <c r="G29" s="23" t="s">
        <v>9</v>
      </c>
      <c r="H29" s="24"/>
    </row>
    <row r="30" spans="2:8">
      <c r="B30" s="11" t="s">
        <v>46</v>
      </c>
      <c r="C30" s="29">
        <v>2.4900000000000002</v>
      </c>
      <c r="D30" s="21">
        <v>0.06</v>
      </c>
      <c r="E30" s="13">
        <f>C30/(1+D30)</f>
        <v>2.3490566037735849</v>
      </c>
      <c r="F30" s="22" t="s">
        <v>8</v>
      </c>
      <c r="G30" s="23" t="s">
        <v>9</v>
      </c>
      <c r="H30" s="24"/>
    </row>
    <row r="31" spans="2:8">
      <c r="B31" s="26" t="s">
        <v>47</v>
      </c>
      <c r="C31" s="20">
        <v>49.5</v>
      </c>
      <c r="D31" s="21">
        <v>0.23</v>
      </c>
      <c r="E31" s="13">
        <f>C31/(1+D31)</f>
        <v>40.243902439024389</v>
      </c>
      <c r="F31" s="22" t="s">
        <v>8</v>
      </c>
      <c r="G31" s="23" t="s">
        <v>9</v>
      </c>
      <c r="H31" s="24"/>
    </row>
    <row r="32" spans="2:8">
      <c r="B32" s="30" t="s">
        <v>48</v>
      </c>
      <c r="C32" s="27">
        <v>1.05</v>
      </c>
      <c r="D32" s="21">
        <v>0.06</v>
      </c>
      <c r="E32" s="13">
        <f>C32/(1+D32)</f>
        <v>0.99056603773584906</v>
      </c>
      <c r="F32" s="22" t="s">
        <v>8</v>
      </c>
      <c r="G32" s="23" t="s">
        <v>9</v>
      </c>
      <c r="H32" s="24"/>
    </row>
    <row r="33" spans="2:8">
      <c r="B33" s="26" t="s">
        <v>49</v>
      </c>
      <c r="C33" s="20">
        <v>1.85</v>
      </c>
      <c r="D33" s="21">
        <v>0.06</v>
      </c>
      <c r="E33" s="13">
        <f>C33/(1+D33)</f>
        <v>1.7452830188679245</v>
      </c>
      <c r="F33" s="22" t="s">
        <v>8</v>
      </c>
      <c r="G33" s="23" t="s">
        <v>9</v>
      </c>
      <c r="H33" s="24"/>
    </row>
    <row r="34" spans="2:8">
      <c r="B34" s="19" t="s">
        <v>50</v>
      </c>
      <c r="C34" s="20">
        <v>13.99</v>
      </c>
      <c r="D34" s="21">
        <v>0.06</v>
      </c>
      <c r="E34" s="13">
        <f>C34/(1+D34)</f>
        <v>13.19811320754717</v>
      </c>
      <c r="F34" s="22" t="s">
        <v>8</v>
      </c>
      <c r="G34" s="23" t="s">
        <v>34</v>
      </c>
      <c r="H34" s="24"/>
    </row>
    <row r="35" spans="2:8">
      <c r="B35" s="31" t="s">
        <v>51</v>
      </c>
      <c r="C35" s="20">
        <v>12.9</v>
      </c>
      <c r="D35" s="21">
        <v>0.23</v>
      </c>
      <c r="E35" s="13">
        <f>C35/(1+D35)</f>
        <v>10.487804878048781</v>
      </c>
      <c r="F35" s="22" t="s">
        <v>8</v>
      </c>
      <c r="G35" s="23" t="s">
        <v>38</v>
      </c>
      <c r="H35" s="24"/>
    </row>
    <row r="36" spans="2:8">
      <c r="B36" s="26" t="s">
        <v>52</v>
      </c>
      <c r="C36" s="20">
        <v>7.56</v>
      </c>
      <c r="D36" s="21">
        <v>0.06</v>
      </c>
      <c r="E36" s="13">
        <f>C36/(1+D36)</f>
        <v>7.1320754716981121</v>
      </c>
      <c r="F36" s="22" t="s">
        <v>8</v>
      </c>
      <c r="G36" s="23" t="s">
        <v>34</v>
      </c>
      <c r="H36" s="24"/>
    </row>
    <row r="37" spans="2:8">
      <c r="B37" s="26" t="s">
        <v>53</v>
      </c>
      <c r="C37" s="20">
        <v>10.45</v>
      </c>
      <c r="D37" s="21">
        <v>0.06</v>
      </c>
      <c r="E37" s="13">
        <f>C37/(1+D37)</f>
        <v>9.8584905660377355</v>
      </c>
      <c r="F37" s="22" t="s">
        <v>8</v>
      </c>
      <c r="G37" s="23" t="s">
        <v>34</v>
      </c>
      <c r="H37" s="24"/>
    </row>
    <row r="38" spans="2:8">
      <c r="B38" s="19" t="s">
        <v>54</v>
      </c>
      <c r="C38" s="20">
        <v>12.68</v>
      </c>
      <c r="D38" s="21">
        <v>0.06</v>
      </c>
      <c r="E38" s="13">
        <f>C38/(1+D38)</f>
        <v>11.962264150943396</v>
      </c>
      <c r="F38" s="22" t="s">
        <v>8</v>
      </c>
      <c r="G38" s="23" t="s">
        <v>34</v>
      </c>
      <c r="H38" s="24"/>
    </row>
    <row r="39" spans="2:8">
      <c r="B39" s="19" t="s">
        <v>55</v>
      </c>
      <c r="C39" s="20">
        <v>11.8</v>
      </c>
      <c r="D39" s="21">
        <v>0.23</v>
      </c>
      <c r="E39" s="13">
        <f>C39/(1+D39)</f>
        <v>9.5934959349593498</v>
      </c>
      <c r="F39" s="22" t="s">
        <v>8</v>
      </c>
      <c r="G39" s="23" t="s">
        <v>11</v>
      </c>
      <c r="H39" s="24"/>
    </row>
    <row r="40" spans="2:8">
      <c r="B40" s="26" t="s">
        <v>56</v>
      </c>
      <c r="C40" s="20">
        <v>19.78</v>
      </c>
      <c r="D40" s="21">
        <v>0.23</v>
      </c>
      <c r="E40" s="13">
        <f>C40/(1+D40)</f>
        <v>16.081300813008131</v>
      </c>
      <c r="F40" s="22" t="s">
        <v>8</v>
      </c>
      <c r="G40" s="23" t="s">
        <v>11</v>
      </c>
      <c r="H40" s="24"/>
    </row>
    <row r="41" spans="2:8">
      <c r="B41" s="30" t="s">
        <v>57</v>
      </c>
      <c r="C41" s="20">
        <v>2.19</v>
      </c>
      <c r="D41" s="21">
        <v>0.06</v>
      </c>
      <c r="E41" s="13">
        <f>C41/(1+D41)</f>
        <v>2.0660377358490565</v>
      </c>
      <c r="F41" s="22" t="s">
        <v>8</v>
      </c>
      <c r="G41" s="23" t="s">
        <v>9</v>
      </c>
      <c r="H41" s="24"/>
    </row>
    <row r="42" spans="2:8">
      <c r="B42" s="19" t="s">
        <v>58</v>
      </c>
      <c r="C42" s="20">
        <v>1.79</v>
      </c>
      <c r="D42" s="21">
        <v>0.06</v>
      </c>
      <c r="E42" s="13">
        <f>C42/(1+D42)</f>
        <v>1.6886792452830188</v>
      </c>
      <c r="F42" s="22" t="s">
        <v>8</v>
      </c>
      <c r="G42" s="23" t="s">
        <v>9</v>
      </c>
      <c r="H42" s="24"/>
    </row>
    <row r="43" spans="2:8">
      <c r="B43" s="26" t="s">
        <v>59</v>
      </c>
      <c r="C43" s="20">
        <v>1.69</v>
      </c>
      <c r="D43" s="21">
        <v>0.06</v>
      </c>
      <c r="E43" s="13">
        <f>C43/(1+D43)</f>
        <v>1.5943396226415094</v>
      </c>
      <c r="F43" s="22" t="s">
        <v>8</v>
      </c>
      <c r="G43" s="23" t="s">
        <v>9</v>
      </c>
      <c r="H43" s="24"/>
    </row>
    <row r="44" spans="2:8">
      <c r="B44" s="26" t="s">
        <v>60</v>
      </c>
      <c r="C44" s="20">
        <v>2.4900000000000002</v>
      </c>
      <c r="D44" s="21">
        <v>0.06</v>
      </c>
      <c r="E44" s="13">
        <f>C44/(1+D44)</f>
        <v>2.3490566037735849</v>
      </c>
      <c r="F44" s="22" t="s">
        <v>8</v>
      </c>
      <c r="G44" s="23" t="s">
        <v>9</v>
      </c>
      <c r="H44" s="24"/>
    </row>
    <row r="45" spans="2:8">
      <c r="B45" s="26" t="s">
        <v>61</v>
      </c>
      <c r="C45" s="27">
        <v>43</v>
      </c>
      <c r="D45" s="21">
        <v>0.23</v>
      </c>
      <c r="E45" s="13">
        <f>C45/(1+D45)</f>
        <v>34.959349593495936</v>
      </c>
      <c r="F45" s="22" t="s">
        <v>8</v>
      </c>
      <c r="G45" s="23" t="s">
        <v>11</v>
      </c>
      <c r="H45" s="24"/>
    </row>
    <row r="46" spans="2:8">
      <c r="B46" s="11" t="s">
        <v>62</v>
      </c>
      <c r="C46" s="29">
        <f>'Creme de iogurte'!H7</f>
        <v>2.815952126921307</v>
      </c>
      <c r="D46" s="21">
        <v>0.13</v>
      </c>
      <c r="E46" s="13">
        <f>C46/(1+D46)</f>
        <v>2.4919930326737232</v>
      </c>
      <c r="F46" s="22" t="s">
        <v>24</v>
      </c>
      <c r="G46" s="23"/>
      <c r="H46" s="24"/>
    </row>
    <row r="47" spans="2:8">
      <c r="B47" s="11" t="s">
        <v>63</v>
      </c>
      <c r="C47" s="29">
        <f>'Crocante de aveia'!H7</f>
        <v>0.84009212717441328</v>
      </c>
      <c r="D47" s="21">
        <v>0.13</v>
      </c>
      <c r="E47" s="13">
        <f>C47/(1+D47)</f>
        <v>0.7434443603313392</v>
      </c>
      <c r="F47" s="22" t="s">
        <v>24</v>
      </c>
      <c r="G47" s="23"/>
      <c r="H47" s="24"/>
    </row>
    <row r="48" spans="2:8">
      <c r="B48" s="11" t="s">
        <v>64</v>
      </c>
      <c r="C48" s="29">
        <v>3.66</v>
      </c>
      <c r="D48" s="21">
        <v>0.06</v>
      </c>
      <c r="E48" s="13">
        <f>C48/(1+D48)</f>
        <v>3.4528301886792452</v>
      </c>
      <c r="F48" s="22" t="s">
        <v>8</v>
      </c>
      <c r="G48" s="23" t="s">
        <v>11</v>
      </c>
      <c r="H48" s="24"/>
    </row>
    <row r="49" spans="2:8">
      <c r="B49" s="32" t="s">
        <v>65</v>
      </c>
      <c r="C49" s="20">
        <v>6.49</v>
      </c>
      <c r="D49" s="21">
        <v>0.06</v>
      </c>
      <c r="E49" s="13">
        <f>C49/(1+D49)</f>
        <v>6.1226415094339623</v>
      </c>
      <c r="F49" s="22" t="s">
        <v>8</v>
      </c>
      <c r="G49" s="23" t="s">
        <v>34</v>
      </c>
      <c r="H49" s="24"/>
    </row>
    <row r="50" spans="2:8">
      <c r="B50" s="11" t="s">
        <v>66</v>
      </c>
      <c r="C50" s="29">
        <v>7</v>
      </c>
      <c r="D50" s="21">
        <v>0.06</v>
      </c>
      <c r="E50" s="13">
        <f>C50/(1+D50)</f>
        <v>6.6037735849056602</v>
      </c>
      <c r="F50" s="22" t="s">
        <v>8</v>
      </c>
      <c r="G50" s="23" t="s">
        <v>9</v>
      </c>
      <c r="H50" s="24"/>
    </row>
    <row r="51" spans="2:8">
      <c r="B51" s="19" t="s">
        <v>67</v>
      </c>
      <c r="C51" s="20">
        <v>0</v>
      </c>
      <c r="D51" s="21">
        <v>0</v>
      </c>
      <c r="E51" s="13">
        <f>C51/(1+D51)</f>
        <v>0</v>
      </c>
      <c r="F51" s="22" t="s">
        <v>8</v>
      </c>
      <c r="G51" s="23" t="s">
        <v>31</v>
      </c>
      <c r="H51" s="24"/>
    </row>
    <row r="52" spans="2:8">
      <c r="B52" s="26" t="s">
        <v>68</v>
      </c>
      <c r="C52" s="20">
        <v>4.0999999999999996</v>
      </c>
      <c r="D52" s="21">
        <v>0.23</v>
      </c>
      <c r="E52" s="13">
        <f>C52/(1+D52)</f>
        <v>3.333333333333333</v>
      </c>
      <c r="F52" s="22" t="s">
        <v>17</v>
      </c>
      <c r="G52" s="23" t="s">
        <v>69</v>
      </c>
      <c r="H52" s="24" t="s">
        <v>70</v>
      </c>
    </row>
    <row r="53" spans="2:8">
      <c r="B53" s="26" t="s">
        <v>71</v>
      </c>
      <c r="C53" s="20">
        <v>1.59</v>
      </c>
      <c r="D53" s="21">
        <v>0.06</v>
      </c>
      <c r="E53" s="13">
        <f>C53/(1+D53)</f>
        <v>1.5</v>
      </c>
      <c r="F53" s="22" t="s">
        <v>8</v>
      </c>
      <c r="G53" s="23" t="s">
        <v>11</v>
      </c>
      <c r="H53" s="24" t="s">
        <v>72</v>
      </c>
    </row>
    <row r="54" spans="2:8">
      <c r="B54" s="19" t="s">
        <v>73</v>
      </c>
      <c r="C54" s="20">
        <v>2.29</v>
      </c>
      <c r="D54" s="21">
        <v>0.06</v>
      </c>
      <c r="E54" s="13">
        <f>C54/(1+D54)</f>
        <v>2.1603773584905661</v>
      </c>
      <c r="F54" s="22" t="s">
        <v>8</v>
      </c>
      <c r="G54" s="23" t="s">
        <v>9</v>
      </c>
      <c r="H54" s="24"/>
    </row>
    <row r="55" spans="2:8">
      <c r="B55" s="19" t="s">
        <v>74</v>
      </c>
      <c r="C55" s="27">
        <v>20.27</v>
      </c>
      <c r="D55" s="21">
        <v>0.13</v>
      </c>
      <c r="E55" s="13">
        <f>C55/(1+D55)</f>
        <v>17.938053097345133</v>
      </c>
      <c r="F55" s="22" t="s">
        <v>8</v>
      </c>
      <c r="G55" s="23" t="s">
        <v>38</v>
      </c>
      <c r="H55" s="24" t="s">
        <v>72</v>
      </c>
    </row>
    <row r="56" spans="2:8">
      <c r="B56" s="11" t="s">
        <v>75</v>
      </c>
      <c r="C56" s="29">
        <v>7.36</v>
      </c>
      <c r="D56" s="21">
        <v>0.06</v>
      </c>
      <c r="E56" s="13">
        <f>C56/(1+D56)</f>
        <v>6.9433962264150946</v>
      </c>
      <c r="F56" s="22" t="s">
        <v>8</v>
      </c>
      <c r="G56" s="23" t="s">
        <v>11</v>
      </c>
      <c r="H56" s="24"/>
    </row>
    <row r="57" spans="2:8">
      <c r="B57" s="19" t="s">
        <v>76</v>
      </c>
      <c r="C57" s="20">
        <v>3.19</v>
      </c>
      <c r="D57" s="21">
        <v>0.06</v>
      </c>
      <c r="E57" s="13">
        <f>C57/(1+D57)</f>
        <v>3.0094339622641506</v>
      </c>
      <c r="F57" s="22" t="s">
        <v>8</v>
      </c>
      <c r="G57" s="23" t="s">
        <v>34</v>
      </c>
      <c r="H57" s="24"/>
    </row>
    <row r="58" spans="2:8">
      <c r="B58" s="11" t="s">
        <v>77</v>
      </c>
      <c r="C58" s="79">
        <v>84.5</v>
      </c>
      <c r="D58" s="21">
        <v>0.23</v>
      </c>
      <c r="E58" s="13">
        <f>C58/(1+D58)</f>
        <v>68.699186991869922</v>
      </c>
      <c r="F58" s="22" t="s">
        <v>8</v>
      </c>
      <c r="G58" s="23" t="s">
        <v>9</v>
      </c>
      <c r="H58" s="24"/>
    </row>
    <row r="59" spans="2:8">
      <c r="B59" s="31" t="s">
        <v>78</v>
      </c>
      <c r="C59" s="20">
        <v>4.2300000000000004</v>
      </c>
      <c r="D59" s="21">
        <v>0.06</v>
      </c>
      <c r="E59" s="13">
        <f>C59/(1+D59)</f>
        <v>3.9905660377358494</v>
      </c>
      <c r="F59" s="22" t="s">
        <v>8</v>
      </c>
      <c r="G59" s="23" t="s">
        <v>34</v>
      </c>
      <c r="H59" s="24"/>
    </row>
    <row r="60" spans="2:8">
      <c r="B60" s="11" t="s">
        <v>79</v>
      </c>
      <c r="C60" s="29">
        <f>'Gel de Maçã'!H7</f>
        <v>3.1639658674643356</v>
      </c>
      <c r="D60" s="21">
        <v>0.13</v>
      </c>
      <c r="E60" s="13">
        <f>C60/(1+D60)</f>
        <v>2.7999697942162265</v>
      </c>
      <c r="F60" s="22" t="s">
        <v>24</v>
      </c>
      <c r="G60" s="23"/>
      <c r="H60" s="24"/>
    </row>
    <row r="61" spans="2:8">
      <c r="B61" s="30" t="s">
        <v>80</v>
      </c>
      <c r="C61" s="20">
        <v>2.1</v>
      </c>
      <c r="D61" s="21">
        <v>0.13</v>
      </c>
      <c r="E61" s="13">
        <f>C61/(1+D61)</f>
        <v>1.8584070796460179</v>
      </c>
      <c r="F61" s="22" t="s">
        <v>8</v>
      </c>
      <c r="G61" s="23" t="s">
        <v>9</v>
      </c>
      <c r="H61" s="24"/>
    </row>
    <row r="62" spans="2:8">
      <c r="B62" s="30" t="s">
        <v>81</v>
      </c>
      <c r="C62" s="20">
        <v>2.65</v>
      </c>
      <c r="D62" s="21">
        <v>0.06</v>
      </c>
      <c r="E62" s="13">
        <f>C62/(1+D62)</f>
        <v>2.5</v>
      </c>
      <c r="F62" s="22" t="s">
        <v>8</v>
      </c>
      <c r="G62" s="23" t="s">
        <v>9</v>
      </c>
      <c r="H62" s="24"/>
    </row>
    <row r="63" spans="2:8">
      <c r="B63" s="11" t="s">
        <v>82</v>
      </c>
      <c r="C63" s="29">
        <v>4.3499999999999996</v>
      </c>
      <c r="D63" s="21">
        <v>0.06</v>
      </c>
      <c r="E63" s="13">
        <f>C63/(1+D63)</f>
        <v>4.1037735849056602</v>
      </c>
      <c r="F63" s="22" t="s">
        <v>8</v>
      </c>
      <c r="G63" s="23" t="s">
        <v>83</v>
      </c>
      <c r="H63" s="24"/>
    </row>
    <row r="64" spans="2:8">
      <c r="B64" s="26" t="s">
        <v>84</v>
      </c>
      <c r="C64" s="20">
        <v>1.19</v>
      </c>
      <c r="D64" s="21">
        <v>0.06</v>
      </c>
      <c r="E64" s="13">
        <f>C64/(1+D64)</f>
        <v>1.1226415094339621</v>
      </c>
      <c r="F64" s="22" t="s">
        <v>8</v>
      </c>
      <c r="G64" s="23" t="s">
        <v>9</v>
      </c>
      <c r="H64" s="24"/>
    </row>
    <row r="65" spans="2:8">
      <c r="B65" s="26" t="s">
        <v>85</v>
      </c>
      <c r="C65" s="20">
        <v>0.89</v>
      </c>
      <c r="D65" s="21">
        <v>0.06</v>
      </c>
      <c r="E65" s="13">
        <f>C65/(1+D65)</f>
        <v>0.83962264150943389</v>
      </c>
      <c r="F65" s="22" t="s">
        <v>17</v>
      </c>
      <c r="G65" s="23" t="s">
        <v>83</v>
      </c>
      <c r="H65" s="24" t="s">
        <v>86</v>
      </c>
    </row>
    <row r="66" spans="2:8">
      <c r="B66" s="26" t="s">
        <v>87</v>
      </c>
      <c r="C66" s="20">
        <v>3.16</v>
      </c>
      <c r="D66" s="21">
        <v>0.13</v>
      </c>
      <c r="E66" s="13">
        <f>C66/(1+D66)</f>
        <v>2.7964601769911508</v>
      </c>
      <c r="F66" s="22" t="s">
        <v>17</v>
      </c>
      <c r="G66" s="23" t="s">
        <v>83</v>
      </c>
      <c r="H66" s="24" t="s">
        <v>86</v>
      </c>
    </row>
    <row r="67" spans="2:8">
      <c r="B67" s="19" t="s">
        <v>88</v>
      </c>
      <c r="C67" s="27">
        <v>2.4900000000000002</v>
      </c>
      <c r="D67" s="21">
        <v>0.13</v>
      </c>
      <c r="E67" s="13">
        <f>C67/(1+D67)</f>
        <v>2.2035398230088501</v>
      </c>
      <c r="F67" s="22" t="s">
        <v>8</v>
      </c>
      <c r="G67" s="23" t="s">
        <v>9</v>
      </c>
      <c r="H67" s="24"/>
    </row>
    <row r="68" spans="2:8">
      <c r="B68" s="26" t="s">
        <v>89</v>
      </c>
      <c r="C68" s="20">
        <v>20.61</v>
      </c>
      <c r="D68" s="21">
        <v>0.06</v>
      </c>
      <c r="E68" s="13">
        <f>C68/(1+D68)</f>
        <v>19.443396226415093</v>
      </c>
      <c r="F68" s="22" t="s">
        <v>8</v>
      </c>
      <c r="G68" s="23" t="s">
        <v>31</v>
      </c>
      <c r="H68" s="24"/>
    </row>
    <row r="69" spans="2:8">
      <c r="B69" s="19" t="s">
        <v>90</v>
      </c>
      <c r="C69" s="27">
        <v>69</v>
      </c>
      <c r="D69" s="21">
        <v>0.23</v>
      </c>
      <c r="E69" s="13">
        <f>C69/(1+D69)</f>
        <v>56.09756097560976</v>
      </c>
      <c r="F69" s="22" t="s">
        <v>8</v>
      </c>
      <c r="G69" s="23" t="s">
        <v>11</v>
      </c>
      <c r="H69" s="24"/>
    </row>
    <row r="70" spans="2:8">
      <c r="B70" s="19" t="s">
        <v>91</v>
      </c>
      <c r="C70" s="20">
        <v>9.98</v>
      </c>
      <c r="D70" s="21">
        <v>0.06</v>
      </c>
      <c r="E70" s="13">
        <f>C70/(1+D70)</f>
        <v>9.415094339622641</v>
      </c>
      <c r="F70" s="22" t="s">
        <v>8</v>
      </c>
      <c r="G70" s="23" t="s">
        <v>31</v>
      </c>
      <c r="H70" s="24" t="s">
        <v>92</v>
      </c>
    </row>
    <row r="71" spans="2:8">
      <c r="B71" s="30" t="s">
        <v>93</v>
      </c>
      <c r="C71" s="20">
        <v>2.09</v>
      </c>
      <c r="D71" s="21">
        <v>0.06</v>
      </c>
      <c r="E71" s="13">
        <f>C71/(1+D71)</f>
        <v>1.9716981132075468</v>
      </c>
      <c r="F71" s="22" t="s">
        <v>8</v>
      </c>
      <c r="G71" s="23" t="s">
        <v>9</v>
      </c>
      <c r="H71" s="24"/>
    </row>
    <row r="72" spans="2:8">
      <c r="B72" s="31" t="s">
        <v>94</v>
      </c>
      <c r="C72" s="20">
        <v>1.58</v>
      </c>
      <c r="D72" s="21">
        <v>0.06</v>
      </c>
      <c r="E72" s="13">
        <f>C72/(1+D72)</f>
        <v>1.4905660377358489</v>
      </c>
      <c r="F72" s="22" t="s">
        <v>8</v>
      </c>
      <c r="G72" s="23" t="s">
        <v>11</v>
      </c>
      <c r="H72" s="24" t="s">
        <v>72</v>
      </c>
    </row>
    <row r="73" spans="2:8">
      <c r="B73" s="26" t="s">
        <v>95</v>
      </c>
      <c r="C73" s="20">
        <v>6.5</v>
      </c>
      <c r="D73" s="21">
        <v>0.23</v>
      </c>
      <c r="E73" s="13">
        <f>C73/(1+D73)</f>
        <v>5.2845528455284549</v>
      </c>
      <c r="F73" s="22" t="s">
        <v>8</v>
      </c>
      <c r="G73" s="23" t="s">
        <v>38</v>
      </c>
      <c r="H73" s="24" t="s">
        <v>72</v>
      </c>
    </row>
    <row r="74" spans="2:8">
      <c r="B74" s="19" t="s">
        <v>96</v>
      </c>
      <c r="C74" s="20">
        <v>5.49</v>
      </c>
      <c r="D74" s="21">
        <v>0.06</v>
      </c>
      <c r="E74" s="13">
        <f>C74/(1+D74)</f>
        <v>5.1792452830188678</v>
      </c>
      <c r="F74" s="22" t="s">
        <v>8</v>
      </c>
      <c r="G74" s="23" t="s">
        <v>83</v>
      </c>
      <c r="H74" s="24" t="s">
        <v>86</v>
      </c>
    </row>
    <row r="75" spans="2:8">
      <c r="B75" s="19" t="s">
        <v>97</v>
      </c>
      <c r="C75" s="20">
        <v>3.98</v>
      </c>
      <c r="D75" s="21">
        <v>0.23</v>
      </c>
      <c r="E75" s="13">
        <f>C75/(1+D75)</f>
        <v>3.2357723577235773</v>
      </c>
      <c r="F75" s="22" t="s">
        <v>8</v>
      </c>
      <c r="G75" s="23" t="s">
        <v>11</v>
      </c>
      <c r="H75" s="24"/>
    </row>
    <row r="76" spans="2:8">
      <c r="B76" s="31" t="s">
        <v>98</v>
      </c>
      <c r="C76" s="27">
        <v>11.78</v>
      </c>
      <c r="D76" s="21">
        <v>0.06</v>
      </c>
      <c r="E76" s="13">
        <f>C76/(1+D76)</f>
        <v>11.113207547169811</v>
      </c>
      <c r="F76" s="22" t="s">
        <v>8</v>
      </c>
      <c r="G76" s="23" t="s">
        <v>11</v>
      </c>
      <c r="H76" s="24"/>
    </row>
    <row r="77" spans="2:8">
      <c r="B77" s="26" t="s">
        <v>99</v>
      </c>
      <c r="C77" s="20">
        <v>6.91</v>
      </c>
      <c r="D77" s="21">
        <v>0.06</v>
      </c>
      <c r="E77" s="13">
        <f>C77/(1+D77)</f>
        <v>6.5188679245283021</v>
      </c>
      <c r="F77" s="22" t="s">
        <v>8</v>
      </c>
      <c r="G77" s="23" t="s">
        <v>9</v>
      </c>
      <c r="H77" s="24"/>
    </row>
    <row r="78" spans="2:8">
      <c r="B78" s="11" t="s">
        <v>100</v>
      </c>
      <c r="C78" s="29">
        <f>'Molho de Iogurte'!H5</f>
        <v>0.38509186693219405</v>
      </c>
      <c r="D78" s="21">
        <v>0.13</v>
      </c>
      <c r="E78" s="13">
        <f>C78/(1+D78)</f>
        <v>0.34078926277185317</v>
      </c>
      <c r="F78" s="22" t="s">
        <v>24</v>
      </c>
      <c r="G78" s="23" t="s">
        <v>83</v>
      </c>
      <c r="H78" s="24"/>
    </row>
    <row r="79" spans="2:8">
      <c r="B79" s="19" t="s">
        <v>101</v>
      </c>
      <c r="C79" s="20">
        <v>6.54</v>
      </c>
      <c r="D79" s="21">
        <v>0.23</v>
      </c>
      <c r="E79" s="13">
        <f>C79/(1+D79)</f>
        <v>5.3170731707317076</v>
      </c>
      <c r="F79" s="22" t="s">
        <v>8</v>
      </c>
      <c r="G79" s="23" t="s">
        <v>11</v>
      </c>
      <c r="H79" s="24" t="s">
        <v>102</v>
      </c>
    </row>
    <row r="80" spans="2:8">
      <c r="B80" s="26" t="s">
        <v>103</v>
      </c>
      <c r="C80" s="20">
        <v>3.95</v>
      </c>
      <c r="D80" s="21">
        <v>0.23</v>
      </c>
      <c r="E80" s="13">
        <f>C80/(1+D80)</f>
        <v>3.2113821138211383</v>
      </c>
      <c r="F80" s="22" t="s">
        <v>17</v>
      </c>
      <c r="G80" s="23" t="s">
        <v>83</v>
      </c>
      <c r="H80" s="24"/>
    </row>
    <row r="81" spans="2:8">
      <c r="B81" s="26" t="s">
        <v>104</v>
      </c>
      <c r="C81" s="20">
        <v>4.1500000000000004</v>
      </c>
      <c r="D81" s="21">
        <v>0.23</v>
      </c>
      <c r="E81" s="13">
        <f>C81/(1+D81)</f>
        <v>3.3739837398373989</v>
      </c>
      <c r="F81" s="22" t="s">
        <v>17</v>
      </c>
      <c r="G81" s="23" t="s">
        <v>83</v>
      </c>
      <c r="H81" s="24" t="s">
        <v>86</v>
      </c>
    </row>
    <row r="82" spans="2:8">
      <c r="B82" s="30" t="s">
        <v>105</v>
      </c>
      <c r="C82" s="27">
        <v>25.56</v>
      </c>
      <c r="D82" s="21">
        <v>0.23</v>
      </c>
      <c r="E82" s="13">
        <f>C82/(1+D82)</f>
        <v>20.780487804878049</v>
      </c>
      <c r="F82" s="22" t="s">
        <v>8</v>
      </c>
      <c r="G82" s="23" t="s">
        <v>11</v>
      </c>
      <c r="H82" s="24"/>
    </row>
    <row r="83" spans="2:8">
      <c r="B83" s="19" t="s">
        <v>106</v>
      </c>
      <c r="C83" s="20">
        <v>1.89</v>
      </c>
      <c r="D83" s="21">
        <v>0.06</v>
      </c>
      <c r="E83" s="13">
        <f>C83/(1+D83)</f>
        <v>1.783018867924528</v>
      </c>
      <c r="F83" s="22" t="s">
        <v>17</v>
      </c>
      <c r="G83" s="23" t="s">
        <v>11</v>
      </c>
      <c r="H83" s="24"/>
    </row>
    <row r="84" spans="2:8">
      <c r="B84" s="26" t="s">
        <v>107</v>
      </c>
      <c r="C84" s="20">
        <v>0.25</v>
      </c>
      <c r="D84" s="21">
        <v>0.06</v>
      </c>
      <c r="E84" s="13">
        <f>C84/(1+D84)</f>
        <v>0.23584905660377356</v>
      </c>
      <c r="F84" s="22" t="s">
        <v>24</v>
      </c>
      <c r="G84" s="23" t="s">
        <v>11</v>
      </c>
      <c r="H84" s="24" t="s">
        <v>108</v>
      </c>
    </row>
    <row r="85" spans="2:8">
      <c r="B85" s="26" t="s">
        <v>109</v>
      </c>
      <c r="C85" s="20">
        <v>4.88</v>
      </c>
      <c r="D85" s="21">
        <v>0.06</v>
      </c>
      <c r="E85" s="13">
        <f>C85/(1+D85)</f>
        <v>4.6037735849056602</v>
      </c>
      <c r="F85" s="22" t="s">
        <v>8</v>
      </c>
      <c r="G85" s="23" t="s">
        <v>38</v>
      </c>
      <c r="H85" s="24" t="s">
        <v>72</v>
      </c>
    </row>
    <row r="86" spans="2:8">
      <c r="B86" s="19" t="s">
        <v>110</v>
      </c>
      <c r="C86" s="27">
        <v>1.83</v>
      </c>
      <c r="D86" s="21">
        <v>0.23</v>
      </c>
      <c r="E86" s="13">
        <f>C86/(1+D86)</f>
        <v>1.4878048780487805</v>
      </c>
      <c r="F86" s="22" t="s">
        <v>8</v>
      </c>
      <c r="G86" s="23" t="s">
        <v>38</v>
      </c>
      <c r="H86" s="24" t="s">
        <v>72</v>
      </c>
    </row>
    <row r="87" spans="2:8">
      <c r="B87" s="11" t="s">
        <v>111</v>
      </c>
      <c r="C87" s="79">
        <v>24.88</v>
      </c>
      <c r="D87" s="21">
        <v>0.23</v>
      </c>
      <c r="E87" s="13">
        <f>C87/(1+D87)</f>
        <v>20.227642276422763</v>
      </c>
      <c r="F87" s="22" t="s">
        <v>8</v>
      </c>
      <c r="G87" s="23" t="s">
        <v>11</v>
      </c>
      <c r="H87" s="24"/>
    </row>
    <row r="88" spans="2:8">
      <c r="B88" s="19" t="s">
        <v>112</v>
      </c>
      <c r="C88" s="20">
        <v>3.29</v>
      </c>
      <c r="D88" s="21">
        <v>0.06</v>
      </c>
      <c r="E88" s="13">
        <f>C88/(1+D88)</f>
        <v>3.1037735849056602</v>
      </c>
      <c r="F88" s="22" t="s">
        <v>8</v>
      </c>
      <c r="G88" s="23" t="s">
        <v>9</v>
      </c>
      <c r="H88" s="24"/>
    </row>
    <row r="89" spans="2:8">
      <c r="B89" s="26" t="s">
        <v>113</v>
      </c>
      <c r="C89" s="27">
        <v>31.9</v>
      </c>
      <c r="D89" s="21">
        <v>0.06</v>
      </c>
      <c r="E89" s="13">
        <f>C89/(1+D89)</f>
        <v>30.094339622641506</v>
      </c>
      <c r="F89" s="22" t="s">
        <v>8</v>
      </c>
      <c r="G89" s="23" t="s">
        <v>34</v>
      </c>
      <c r="H89" s="24"/>
    </row>
    <row r="90" spans="2:8">
      <c r="B90" s="26" t="s">
        <v>114</v>
      </c>
      <c r="C90" s="20">
        <v>4.99</v>
      </c>
      <c r="D90" s="21">
        <v>0.06</v>
      </c>
      <c r="E90" s="13">
        <f>C90/(1+D90)</f>
        <v>4.7075471698113205</v>
      </c>
      <c r="F90" s="22" t="s">
        <v>8</v>
      </c>
      <c r="G90" s="23" t="s">
        <v>34</v>
      </c>
      <c r="H90" s="24"/>
    </row>
    <row r="91" spans="2:8">
      <c r="B91" s="26" t="s">
        <v>115</v>
      </c>
      <c r="C91" s="20">
        <v>7.72</v>
      </c>
      <c r="D91" s="21">
        <v>0.13</v>
      </c>
      <c r="E91" s="13">
        <f>C91/(1+D91)</f>
        <v>6.8318584070796469</v>
      </c>
      <c r="F91" s="22" t="s">
        <v>8</v>
      </c>
      <c r="G91" s="23" t="s">
        <v>11</v>
      </c>
      <c r="H91" s="24"/>
    </row>
    <row r="92" spans="2:8">
      <c r="B92" s="31" t="s">
        <v>116</v>
      </c>
      <c r="C92" s="27">
        <v>39.4</v>
      </c>
      <c r="D92" s="21">
        <v>0.23</v>
      </c>
      <c r="E92" s="13">
        <f>C92/(1+D92)</f>
        <v>32.032520325203251</v>
      </c>
      <c r="F92" s="22" t="s">
        <v>8</v>
      </c>
      <c r="G92" s="23" t="s">
        <v>11</v>
      </c>
      <c r="H92" s="24"/>
    </row>
    <row r="93" spans="2:8">
      <c r="B93" s="26" t="s">
        <v>116</v>
      </c>
      <c r="C93" s="27">
        <v>109</v>
      </c>
      <c r="D93" s="21">
        <v>0.23</v>
      </c>
      <c r="E93" s="13">
        <f>C93/(1+D93)</f>
        <v>88.617886178861795</v>
      </c>
      <c r="F93" s="22" t="s">
        <v>8</v>
      </c>
      <c r="G93" s="23" t="s">
        <v>11</v>
      </c>
      <c r="H93" s="24"/>
    </row>
    <row r="94" spans="2:8">
      <c r="B94" s="11" t="s">
        <v>117</v>
      </c>
      <c r="C94" s="29">
        <v>11.8</v>
      </c>
      <c r="D94" s="21">
        <v>0.23</v>
      </c>
      <c r="E94" s="13">
        <f>C94/(1+D94)</f>
        <v>9.5934959349593498</v>
      </c>
      <c r="F94" s="22" t="s">
        <v>8</v>
      </c>
      <c r="G94" s="23" t="s">
        <v>11</v>
      </c>
      <c r="H94" s="24"/>
    </row>
    <row r="95" spans="2:8">
      <c r="B95" s="19" t="s">
        <v>118</v>
      </c>
      <c r="C95" s="20">
        <v>2.89</v>
      </c>
      <c r="D95" s="21">
        <v>0.06</v>
      </c>
      <c r="E95" s="13">
        <f>C95/(1+D95)</f>
        <v>2.7264150943396226</v>
      </c>
      <c r="F95" s="22" t="s">
        <v>8</v>
      </c>
      <c r="G95" s="23" t="s">
        <v>9</v>
      </c>
      <c r="H95" s="24"/>
    </row>
    <row r="96" spans="2:8">
      <c r="B96" s="31" t="s">
        <v>119</v>
      </c>
      <c r="C96" s="27">
        <v>2.99</v>
      </c>
      <c r="D96" s="21">
        <v>0.06</v>
      </c>
      <c r="E96" s="13">
        <f>C96/(1+D96)</f>
        <v>2.8207547169811322</v>
      </c>
      <c r="F96" s="22" t="s">
        <v>8</v>
      </c>
      <c r="G96" s="23" t="s">
        <v>9</v>
      </c>
      <c r="H96" s="24"/>
    </row>
    <row r="97" spans="2:8">
      <c r="B97" s="26" t="s">
        <v>120</v>
      </c>
      <c r="C97" s="20">
        <v>2.25</v>
      </c>
      <c r="D97" s="21">
        <v>0.23</v>
      </c>
      <c r="E97" s="13">
        <f>C97/(1+D97)</f>
        <v>1.8292682926829269</v>
      </c>
      <c r="F97" s="22" t="s">
        <v>17</v>
      </c>
      <c r="G97" s="23" t="s">
        <v>11</v>
      </c>
      <c r="H97" s="24"/>
    </row>
    <row r="98" spans="2:8">
      <c r="B98" s="11" t="s">
        <v>121</v>
      </c>
      <c r="C98" s="29">
        <v>2.71</v>
      </c>
      <c r="D98" s="21">
        <v>0.23</v>
      </c>
      <c r="E98" s="13">
        <f>C98/(1+D98)</f>
        <v>2.2032520325203251</v>
      </c>
      <c r="F98" s="22" t="s">
        <v>8</v>
      </c>
      <c r="G98" s="23" t="s">
        <v>9</v>
      </c>
      <c r="H98" s="24"/>
    </row>
    <row r="99" spans="2:8">
      <c r="B99" s="19" t="s">
        <v>122</v>
      </c>
      <c r="C99" s="20">
        <v>1.98</v>
      </c>
      <c r="D99" s="21">
        <v>0.06</v>
      </c>
      <c r="E99" s="13">
        <f>C99/(1+D99)</f>
        <v>1.8679245283018866</v>
      </c>
      <c r="F99" s="22" t="s">
        <v>8</v>
      </c>
      <c r="G99" s="23" t="s">
        <v>11</v>
      </c>
      <c r="H99" s="24"/>
    </row>
    <row r="100" spans="2:8">
      <c r="B100" s="31" t="s">
        <v>123</v>
      </c>
      <c r="C100" s="27">
        <v>12.99</v>
      </c>
      <c r="D100" s="21">
        <v>0.06</v>
      </c>
      <c r="E100" s="13">
        <f>C100/(1+D100)</f>
        <v>12.254716981132075</v>
      </c>
      <c r="F100" s="22" t="s">
        <v>8</v>
      </c>
      <c r="G100" s="23" t="s">
        <v>31</v>
      </c>
      <c r="H100" s="24" t="s">
        <v>92</v>
      </c>
    </row>
    <row r="101" spans="2:8">
      <c r="B101" s="11" t="s">
        <v>124</v>
      </c>
      <c r="C101" s="29">
        <v>9.9499999999999993</v>
      </c>
      <c r="D101" s="21">
        <v>0.06</v>
      </c>
      <c r="E101" s="13">
        <f>C101/(1+D101)</f>
        <v>9.3867924528301874</v>
      </c>
      <c r="F101" s="22" t="s">
        <v>8</v>
      </c>
      <c r="G101" s="23" t="s">
        <v>9</v>
      </c>
      <c r="H101" s="24"/>
    </row>
    <row r="102" spans="2:8">
      <c r="B102" s="11" t="s">
        <v>125</v>
      </c>
      <c r="C102" s="29">
        <v>8.36</v>
      </c>
      <c r="D102" s="21">
        <v>0.13</v>
      </c>
      <c r="E102" s="13">
        <f>C102/(1+D102)</f>
        <v>7.3982300884955752</v>
      </c>
      <c r="F102" s="22" t="s">
        <v>8</v>
      </c>
      <c r="G102" s="23" t="s">
        <v>83</v>
      </c>
      <c r="H102" s="24"/>
    </row>
    <row r="103" spans="2:8">
      <c r="B103" s="30" t="s">
        <v>126</v>
      </c>
      <c r="C103" s="20">
        <v>9.9</v>
      </c>
      <c r="D103" s="21">
        <v>0.06</v>
      </c>
      <c r="E103" s="13">
        <f>C103/(1+D103)</f>
        <v>9.3396226415094343</v>
      </c>
      <c r="F103" s="22" t="s">
        <v>8</v>
      </c>
      <c r="G103" s="23" t="s">
        <v>9</v>
      </c>
      <c r="H103" s="24"/>
    </row>
    <row r="104" spans="2:8">
      <c r="B104" s="19" t="s">
        <v>127</v>
      </c>
      <c r="C104" s="20">
        <v>27</v>
      </c>
      <c r="D104" s="21">
        <v>0.23</v>
      </c>
      <c r="E104" s="13">
        <f>C104/(1+D104)</f>
        <v>21.951219512195124</v>
      </c>
      <c r="F104" s="22" t="s">
        <v>8</v>
      </c>
      <c r="G104" s="23" t="s">
        <v>9</v>
      </c>
      <c r="H104" s="24"/>
    </row>
    <row r="105" spans="2:8">
      <c r="B105" s="26" t="s">
        <v>128</v>
      </c>
      <c r="C105" s="20">
        <v>0.49</v>
      </c>
      <c r="D105" s="21">
        <v>0.23</v>
      </c>
      <c r="E105" s="13">
        <f>C105/(1+D105)</f>
        <v>0.3983739837398374</v>
      </c>
      <c r="F105" s="22" t="s">
        <v>8</v>
      </c>
      <c r="G105" s="23" t="s">
        <v>11</v>
      </c>
      <c r="H105" s="24"/>
    </row>
    <row r="106" spans="2:8">
      <c r="B106" s="19" t="s">
        <v>129</v>
      </c>
      <c r="C106" s="20">
        <v>17</v>
      </c>
      <c r="D106" s="21">
        <v>0.23</v>
      </c>
      <c r="E106" s="13">
        <f>C106/(1+D106)</f>
        <v>13.821138211382115</v>
      </c>
      <c r="F106" s="22" t="s">
        <v>8</v>
      </c>
      <c r="G106" s="23" t="s">
        <v>9</v>
      </c>
      <c r="H106" s="24"/>
    </row>
    <row r="107" spans="2:8">
      <c r="B107" s="19" t="s">
        <v>130</v>
      </c>
      <c r="C107" s="20">
        <v>0</v>
      </c>
      <c r="D107" s="21">
        <v>0</v>
      </c>
      <c r="E107" s="13">
        <f>C107/(1+D107)</f>
        <v>0</v>
      </c>
      <c r="F107" s="22" t="s">
        <v>17</v>
      </c>
      <c r="G107" s="23" t="s">
        <v>34</v>
      </c>
      <c r="H107" s="24"/>
    </row>
    <row r="108" spans="2:8">
      <c r="B108" s="26" t="s">
        <v>131</v>
      </c>
      <c r="C108" s="20">
        <v>5.96</v>
      </c>
      <c r="D108" s="21">
        <v>0.06</v>
      </c>
      <c r="E108" s="13">
        <f>C108/(1+D108)</f>
        <v>5.6226415094339623</v>
      </c>
      <c r="F108" s="22" t="s">
        <v>8</v>
      </c>
      <c r="G108" s="23" t="s">
        <v>9</v>
      </c>
      <c r="H108" s="24"/>
    </row>
    <row r="109" spans="2:8">
      <c r="B109" s="31" t="s">
        <v>132</v>
      </c>
      <c r="C109" s="27">
        <v>2.99</v>
      </c>
      <c r="D109" s="21">
        <v>0.06</v>
      </c>
      <c r="E109" s="13">
        <f>C109/(1+D109)</f>
        <v>2.8207547169811322</v>
      </c>
      <c r="F109" s="22" t="s">
        <v>8</v>
      </c>
      <c r="G109" s="23" t="s">
        <v>9</v>
      </c>
      <c r="H109" s="24"/>
    </row>
    <row r="110" spans="2:8">
      <c r="B110" s="11" t="s">
        <v>133</v>
      </c>
      <c r="C110" s="79">
        <v>44.5</v>
      </c>
      <c r="D110" s="21">
        <v>0.23</v>
      </c>
      <c r="E110" s="13">
        <f>C110/(1+D110)</f>
        <v>36.178861788617887</v>
      </c>
      <c r="F110" s="22" t="s">
        <v>8</v>
      </c>
      <c r="G110" s="23" t="s">
        <v>11</v>
      </c>
      <c r="H110" s="24"/>
    </row>
    <row r="111" spans="2:8">
      <c r="B111" s="19" t="s">
        <v>134</v>
      </c>
      <c r="C111" s="20">
        <v>6.95</v>
      </c>
      <c r="D111" s="21">
        <v>0.06</v>
      </c>
      <c r="E111" s="13">
        <f>C111/(1+D111)</f>
        <v>6.5566037735849054</v>
      </c>
      <c r="F111" s="22" t="s">
        <v>8</v>
      </c>
      <c r="G111" s="23" t="s">
        <v>34</v>
      </c>
      <c r="H111" s="24"/>
    </row>
    <row r="112" spans="2:8">
      <c r="B112" s="26" t="s">
        <v>135</v>
      </c>
      <c r="C112" s="20">
        <v>9.5299999999999994</v>
      </c>
      <c r="D112" s="21">
        <v>0.06</v>
      </c>
      <c r="E112" s="13">
        <f>C112/(1+D112)</f>
        <v>8.9905660377358476</v>
      </c>
      <c r="F112" s="22" t="s">
        <v>24</v>
      </c>
      <c r="G112" s="23" t="s">
        <v>31</v>
      </c>
      <c r="H112" s="24"/>
    </row>
    <row r="113" spans="2:8">
      <c r="B113" s="19" t="s">
        <v>136</v>
      </c>
      <c r="C113" s="20">
        <v>0.85</v>
      </c>
      <c r="D113" s="21">
        <v>0.23</v>
      </c>
      <c r="E113" s="13">
        <f>C113/(1+D113)</f>
        <v>0.69105691056910568</v>
      </c>
      <c r="F113" s="22" t="s">
        <v>17</v>
      </c>
      <c r="G113" s="23" t="s">
        <v>11</v>
      </c>
      <c r="H113" s="24"/>
    </row>
    <row r="114" spans="2:8">
      <c r="B114" s="11" t="s">
        <v>137</v>
      </c>
      <c r="C114" s="29">
        <v>0.85</v>
      </c>
      <c r="D114" s="21">
        <v>0.13</v>
      </c>
      <c r="E114" s="13">
        <f>C114/(1+D114)</f>
        <v>0.75221238938053103</v>
      </c>
      <c r="F114" s="22" t="s">
        <v>17</v>
      </c>
      <c r="G114" s="23" t="s">
        <v>11</v>
      </c>
      <c r="H114" s="24"/>
    </row>
    <row r="115" spans="2:8">
      <c r="B115" s="26" t="s">
        <v>138</v>
      </c>
      <c r="C115" s="27">
        <v>5.12</v>
      </c>
      <c r="D115" s="21">
        <v>0.23</v>
      </c>
      <c r="E115" s="13">
        <f>C115/(1+D115)</f>
        <v>4.1626016260162606</v>
      </c>
      <c r="F115" s="22" t="s">
        <v>17</v>
      </c>
      <c r="G115" s="23" t="s">
        <v>11</v>
      </c>
      <c r="H115" s="24" t="s">
        <v>70</v>
      </c>
    </row>
    <row r="116" spans="2:8">
      <c r="B116" s="30" t="s">
        <v>139</v>
      </c>
      <c r="C116" s="20">
        <v>2.39</v>
      </c>
      <c r="D116" s="21">
        <v>0.23</v>
      </c>
      <c r="E116" s="13">
        <f>C116/(1+D116)</f>
        <v>1.943089430894309</v>
      </c>
      <c r="F116" s="22" t="s">
        <v>17</v>
      </c>
      <c r="G116" s="23" t="s">
        <v>69</v>
      </c>
      <c r="H116" s="24" t="s">
        <v>70</v>
      </c>
    </row>
    <row r="117" spans="2:8">
      <c r="B117" s="26" t="s">
        <v>140</v>
      </c>
      <c r="C117" s="20">
        <v>6.49</v>
      </c>
      <c r="D117" s="21">
        <v>0.23</v>
      </c>
      <c r="E117" s="13">
        <f>C117/(1+D117)</f>
        <v>5.2764227642276422</v>
      </c>
      <c r="F117" s="22" t="s">
        <v>17</v>
      </c>
      <c r="G117" s="23" t="s">
        <v>69</v>
      </c>
      <c r="H117" s="24" t="s">
        <v>70</v>
      </c>
    </row>
    <row r="118" spans="2:8">
      <c r="B118" s="26" t="s">
        <v>141</v>
      </c>
      <c r="C118" s="20">
        <v>5.32</v>
      </c>
      <c r="D118" s="21">
        <v>0.23</v>
      </c>
      <c r="E118" s="13">
        <f>C118/(1+D118)</f>
        <v>4.3252032520325203</v>
      </c>
      <c r="F118" s="22" t="s">
        <v>17</v>
      </c>
      <c r="G118" s="23" t="s">
        <v>69</v>
      </c>
      <c r="H118" s="24" t="s">
        <v>70</v>
      </c>
    </row>
    <row r="119" spans="2:8">
      <c r="B119" s="11" t="s">
        <v>142</v>
      </c>
      <c r="C119" s="29">
        <f>'Xarope de sabugueiro'!H5</f>
        <v>3.6650475533057221</v>
      </c>
      <c r="D119" s="21">
        <v>0.13</v>
      </c>
      <c r="E119" s="13">
        <f>C119/(1+D119)</f>
        <v>3.2434049144298429</v>
      </c>
      <c r="F119" s="22" t="s">
        <v>17</v>
      </c>
      <c r="G119" s="23" t="s">
        <v>18</v>
      </c>
      <c r="H119" s="24"/>
    </row>
    <row r="120" spans="2:8">
      <c r="B120" s="11"/>
      <c r="C120" s="29"/>
      <c r="D120" s="21"/>
      <c r="E120" s="13">
        <f t="shared" ref="E109:E169" si="0">C120/(1+D120)</f>
        <v>0</v>
      </c>
      <c r="F120" s="22"/>
      <c r="G120" s="23"/>
      <c r="H120" s="24"/>
    </row>
    <row r="121" spans="2:8">
      <c r="B121" s="11"/>
      <c r="C121" s="29"/>
      <c r="D121" s="21"/>
      <c r="E121" s="13">
        <f t="shared" si="0"/>
        <v>0</v>
      </c>
      <c r="F121" s="22"/>
      <c r="G121" s="23"/>
      <c r="H121" s="24"/>
    </row>
    <row r="122" spans="2:8">
      <c r="B122" s="11"/>
      <c r="C122" s="29"/>
      <c r="D122" s="21"/>
      <c r="E122" s="13">
        <f t="shared" si="0"/>
        <v>0</v>
      </c>
      <c r="F122" s="22"/>
      <c r="G122" s="23"/>
      <c r="H122" s="24"/>
    </row>
    <row r="123" spans="2:8">
      <c r="B123" s="11"/>
      <c r="C123" s="29"/>
      <c r="D123" s="21"/>
      <c r="E123" s="13">
        <f t="shared" si="0"/>
        <v>0</v>
      </c>
      <c r="F123" s="22"/>
      <c r="G123" s="23"/>
      <c r="H123" s="24"/>
    </row>
    <row r="124" spans="2:8">
      <c r="B124" s="11"/>
      <c r="C124" s="29"/>
      <c r="D124" s="21"/>
      <c r="E124" s="13">
        <f t="shared" si="0"/>
        <v>0</v>
      </c>
      <c r="F124" s="22"/>
      <c r="G124" s="23"/>
      <c r="H124" s="24"/>
    </row>
    <row r="125" spans="2:8">
      <c r="B125" s="11"/>
      <c r="C125" s="29"/>
      <c r="D125" s="21"/>
      <c r="E125" s="13">
        <f t="shared" si="0"/>
        <v>0</v>
      </c>
      <c r="F125" s="22"/>
      <c r="G125" s="23"/>
      <c r="H125" s="24"/>
    </row>
    <row r="126" spans="2:8">
      <c r="B126" s="11"/>
      <c r="C126" s="29"/>
      <c r="D126" s="21"/>
      <c r="E126" s="13">
        <f t="shared" si="0"/>
        <v>0</v>
      </c>
      <c r="F126" s="22"/>
      <c r="G126" s="23"/>
      <c r="H126" s="24"/>
    </row>
    <row r="127" spans="2:8">
      <c r="B127" s="11"/>
      <c r="C127" s="29"/>
      <c r="D127" s="21"/>
      <c r="E127" s="13">
        <f t="shared" si="0"/>
        <v>0</v>
      </c>
      <c r="F127" s="22"/>
      <c r="G127" s="23"/>
      <c r="H127" s="24"/>
    </row>
    <row r="128" spans="2:8">
      <c r="B128" s="11"/>
      <c r="C128" s="29"/>
      <c r="D128" s="21"/>
      <c r="E128" s="13">
        <f t="shared" si="0"/>
        <v>0</v>
      </c>
      <c r="F128" s="22"/>
      <c r="G128" s="23"/>
      <c r="H128" s="24"/>
    </row>
    <row r="129" spans="2:10">
      <c r="B129" s="11"/>
      <c r="C129" s="29"/>
      <c r="D129" s="21"/>
      <c r="E129" s="13">
        <f t="shared" si="0"/>
        <v>0</v>
      </c>
      <c r="F129" s="22"/>
      <c r="G129" s="23"/>
      <c r="H129" s="24"/>
    </row>
    <row r="130" spans="2:10">
      <c r="B130" s="11"/>
      <c r="C130" s="29"/>
      <c r="D130" s="21"/>
      <c r="E130" s="13">
        <f t="shared" si="0"/>
        <v>0</v>
      </c>
      <c r="F130" s="22"/>
      <c r="G130" s="23"/>
      <c r="H130" s="24"/>
    </row>
    <row r="131" spans="2:10">
      <c r="B131" s="11"/>
      <c r="C131" s="29"/>
      <c r="D131" s="21"/>
      <c r="E131" s="13">
        <f t="shared" si="0"/>
        <v>0</v>
      </c>
      <c r="F131" s="22"/>
      <c r="G131" s="23"/>
      <c r="H131" s="24"/>
    </row>
    <row r="132" spans="2:10">
      <c r="B132" s="11"/>
      <c r="C132" s="29"/>
      <c r="D132" s="21"/>
      <c r="E132" s="13">
        <f t="shared" si="0"/>
        <v>0</v>
      </c>
      <c r="F132" s="22"/>
      <c r="G132" s="23"/>
      <c r="H132" s="24"/>
    </row>
    <row r="133" spans="2:10">
      <c r="B133" s="11"/>
      <c r="C133" s="29"/>
      <c r="D133" s="21"/>
      <c r="E133" s="13">
        <f t="shared" si="0"/>
        <v>0</v>
      </c>
      <c r="F133" s="22"/>
      <c r="G133" s="23"/>
      <c r="H133" s="24"/>
    </row>
    <row r="134" spans="2:10">
      <c r="B134" s="11"/>
      <c r="C134" s="29"/>
      <c r="D134" s="21"/>
      <c r="E134" s="13">
        <f t="shared" si="0"/>
        <v>0</v>
      </c>
      <c r="F134" s="22"/>
      <c r="G134" s="23"/>
      <c r="H134" s="24"/>
    </row>
    <row r="135" spans="2:10">
      <c r="B135" s="33"/>
      <c r="C135" s="29"/>
      <c r="D135" s="21"/>
      <c r="E135" s="13">
        <f t="shared" si="0"/>
        <v>0</v>
      </c>
      <c r="F135" s="22"/>
      <c r="G135" s="23"/>
      <c r="H135" s="24"/>
    </row>
    <row r="136" spans="2:10">
      <c r="B136" s="33"/>
      <c r="C136" s="29"/>
      <c r="D136" s="21"/>
      <c r="E136" s="13">
        <f t="shared" si="0"/>
        <v>0</v>
      </c>
      <c r="F136" s="22"/>
      <c r="G136" s="23"/>
      <c r="H136" s="24"/>
    </row>
    <row r="137" spans="2:10">
      <c r="B137" s="33"/>
      <c r="C137" s="29"/>
      <c r="D137" s="21"/>
      <c r="E137" s="13">
        <f t="shared" si="0"/>
        <v>0</v>
      </c>
      <c r="F137" s="22"/>
      <c r="G137" s="23"/>
      <c r="H137" s="24"/>
      <c r="J137" s="34"/>
    </row>
    <row r="138" spans="2:10">
      <c r="B138" s="33"/>
      <c r="C138" s="29"/>
      <c r="D138" s="21"/>
      <c r="E138" s="13">
        <f t="shared" si="0"/>
        <v>0</v>
      </c>
      <c r="F138" s="22"/>
      <c r="G138" s="23"/>
      <c r="H138" s="24"/>
    </row>
    <row r="139" spans="2:10">
      <c r="B139" s="33"/>
      <c r="C139" s="29"/>
      <c r="D139" s="21"/>
      <c r="E139" s="13">
        <f t="shared" si="0"/>
        <v>0</v>
      </c>
      <c r="F139" s="22"/>
      <c r="G139" s="23"/>
      <c r="H139" s="24"/>
    </row>
    <row r="140" spans="2:10">
      <c r="B140" s="33"/>
      <c r="C140" s="29"/>
      <c r="D140" s="21"/>
      <c r="E140" s="13">
        <f t="shared" si="0"/>
        <v>0</v>
      </c>
      <c r="F140" s="22"/>
      <c r="G140" s="23"/>
      <c r="H140" s="24"/>
    </row>
    <row r="141" spans="2:10">
      <c r="B141" s="33"/>
      <c r="C141" s="29"/>
      <c r="D141" s="21"/>
      <c r="E141" s="13">
        <f t="shared" si="0"/>
        <v>0</v>
      </c>
      <c r="F141" s="22"/>
      <c r="G141" s="23"/>
      <c r="H141" s="24"/>
    </row>
    <row r="142" spans="2:10">
      <c r="B142" s="33"/>
      <c r="C142" s="29"/>
      <c r="D142" s="21"/>
      <c r="E142" s="13">
        <f t="shared" si="0"/>
        <v>0</v>
      </c>
      <c r="F142" s="22"/>
      <c r="G142" s="23"/>
      <c r="H142" s="24"/>
    </row>
    <row r="143" spans="2:10">
      <c r="B143" s="33"/>
      <c r="C143" s="29"/>
      <c r="D143" s="21"/>
      <c r="E143" s="13">
        <f t="shared" si="0"/>
        <v>0</v>
      </c>
      <c r="F143" s="22"/>
      <c r="G143" s="23"/>
      <c r="H143" s="24"/>
    </row>
    <row r="144" spans="2:10">
      <c r="B144" s="33"/>
      <c r="C144" s="29"/>
      <c r="D144" s="21"/>
      <c r="E144" s="13">
        <f t="shared" si="0"/>
        <v>0</v>
      </c>
      <c r="F144" s="22"/>
      <c r="G144" s="23"/>
      <c r="H144" s="24"/>
    </row>
    <row r="145" spans="2:8">
      <c r="B145" s="33"/>
      <c r="C145" s="29"/>
      <c r="D145" s="21"/>
      <c r="E145" s="13">
        <f t="shared" si="0"/>
        <v>0</v>
      </c>
      <c r="F145" s="22"/>
      <c r="G145" s="23"/>
      <c r="H145" s="24"/>
    </row>
    <row r="146" spans="2:8">
      <c r="B146" s="33"/>
      <c r="C146" s="29"/>
      <c r="D146" s="21"/>
      <c r="E146" s="13">
        <f t="shared" si="0"/>
        <v>0</v>
      </c>
      <c r="F146" s="22"/>
      <c r="G146" s="23"/>
      <c r="H146" s="24"/>
    </row>
    <row r="147" spans="2:8">
      <c r="B147" s="33"/>
      <c r="C147" s="29"/>
      <c r="D147" s="21"/>
      <c r="E147" s="13">
        <f t="shared" si="0"/>
        <v>0</v>
      </c>
      <c r="F147" s="22"/>
      <c r="G147" s="23"/>
      <c r="H147" s="24"/>
    </row>
    <row r="148" spans="2:8">
      <c r="B148" s="33"/>
      <c r="C148" s="29"/>
      <c r="D148" s="21"/>
      <c r="E148" s="13">
        <f t="shared" si="0"/>
        <v>0</v>
      </c>
      <c r="F148" s="22"/>
      <c r="G148" s="23"/>
      <c r="H148" s="24"/>
    </row>
    <row r="149" spans="2:8">
      <c r="B149" s="33"/>
      <c r="C149" s="29"/>
      <c r="D149" s="21"/>
      <c r="E149" s="13">
        <f t="shared" si="0"/>
        <v>0</v>
      </c>
      <c r="F149" s="22"/>
      <c r="G149" s="23"/>
      <c r="H149" s="24"/>
    </row>
    <row r="150" spans="2:8">
      <c r="B150" s="33"/>
      <c r="C150" s="29"/>
      <c r="D150" s="21"/>
      <c r="E150" s="13">
        <f t="shared" si="0"/>
        <v>0</v>
      </c>
      <c r="F150" s="22"/>
      <c r="G150" s="23"/>
      <c r="H150" s="24"/>
    </row>
    <row r="151" spans="2:8">
      <c r="B151" s="33"/>
      <c r="C151" s="29"/>
      <c r="D151" s="21"/>
      <c r="E151" s="13">
        <f t="shared" si="0"/>
        <v>0</v>
      </c>
      <c r="F151" s="22"/>
      <c r="G151" s="23"/>
      <c r="H151" s="24"/>
    </row>
    <row r="152" spans="2:8">
      <c r="B152" s="33"/>
      <c r="C152" s="29"/>
      <c r="D152" s="21"/>
      <c r="E152" s="13">
        <f t="shared" si="0"/>
        <v>0</v>
      </c>
      <c r="F152" s="22"/>
      <c r="G152" s="23"/>
      <c r="H152" s="24"/>
    </row>
    <row r="153" spans="2:8">
      <c r="B153" s="33"/>
      <c r="C153" s="29"/>
      <c r="D153" s="21"/>
      <c r="E153" s="13">
        <f t="shared" si="0"/>
        <v>0</v>
      </c>
      <c r="F153" s="22"/>
      <c r="G153" s="23"/>
      <c r="H153" s="24"/>
    </row>
    <row r="154" spans="2:8">
      <c r="B154" s="33"/>
      <c r="C154" s="29"/>
      <c r="D154" s="21"/>
      <c r="E154" s="13">
        <f t="shared" si="0"/>
        <v>0</v>
      </c>
      <c r="F154" s="22"/>
      <c r="G154" s="23"/>
      <c r="H154" s="24"/>
    </row>
    <row r="155" spans="2:8">
      <c r="B155" s="33"/>
      <c r="C155" s="29"/>
      <c r="D155" s="21"/>
      <c r="E155" s="13">
        <f t="shared" si="0"/>
        <v>0</v>
      </c>
      <c r="F155" s="22"/>
      <c r="G155" s="23"/>
      <c r="H155" s="24"/>
    </row>
    <row r="156" spans="2:8">
      <c r="B156" s="33"/>
      <c r="C156" s="29"/>
      <c r="D156" s="21"/>
      <c r="E156" s="13">
        <f t="shared" si="0"/>
        <v>0</v>
      </c>
      <c r="F156" s="22"/>
      <c r="G156" s="23"/>
      <c r="H156" s="24"/>
    </row>
    <row r="157" spans="2:8">
      <c r="B157" s="33"/>
      <c r="C157" s="29"/>
      <c r="D157" s="21"/>
      <c r="E157" s="13">
        <f t="shared" si="0"/>
        <v>0</v>
      </c>
      <c r="F157" s="22"/>
      <c r="G157" s="23"/>
      <c r="H157" s="24"/>
    </row>
    <row r="158" spans="2:8">
      <c r="B158" s="33"/>
      <c r="C158" s="29"/>
      <c r="D158" s="21"/>
      <c r="E158" s="13">
        <f t="shared" si="0"/>
        <v>0</v>
      </c>
      <c r="F158" s="22"/>
      <c r="G158" s="23"/>
      <c r="H158" s="24"/>
    </row>
    <row r="159" spans="2:8">
      <c r="B159" s="33"/>
      <c r="C159" s="29"/>
      <c r="D159" s="21"/>
      <c r="E159" s="13">
        <f t="shared" si="0"/>
        <v>0</v>
      </c>
      <c r="F159" s="22"/>
      <c r="G159" s="23"/>
      <c r="H159" s="24"/>
    </row>
    <row r="160" spans="2:8">
      <c r="B160" s="33"/>
      <c r="C160" s="29"/>
      <c r="D160" s="21"/>
      <c r="E160" s="13">
        <f t="shared" si="0"/>
        <v>0</v>
      </c>
      <c r="F160" s="22"/>
      <c r="G160" s="23"/>
      <c r="H160" s="24"/>
    </row>
    <row r="161" spans="2:9">
      <c r="B161" s="33"/>
      <c r="C161" s="29"/>
      <c r="D161" s="21"/>
      <c r="E161" s="13">
        <f t="shared" si="0"/>
        <v>0</v>
      </c>
      <c r="F161" s="22"/>
      <c r="G161" s="23"/>
      <c r="H161" s="24"/>
    </row>
    <row r="162" spans="2:9">
      <c r="B162" s="33"/>
      <c r="C162" s="29"/>
      <c r="D162" s="21"/>
      <c r="E162" s="13">
        <f t="shared" si="0"/>
        <v>0</v>
      </c>
      <c r="F162" s="22"/>
      <c r="G162" s="23"/>
      <c r="H162" s="24"/>
    </row>
    <row r="163" spans="2:9">
      <c r="B163" s="33"/>
      <c r="C163" s="29"/>
      <c r="D163" s="21"/>
      <c r="E163" s="13">
        <f t="shared" si="0"/>
        <v>0</v>
      </c>
      <c r="F163" s="22"/>
      <c r="G163" s="23"/>
      <c r="H163" s="24"/>
    </row>
    <row r="164" spans="2:9">
      <c r="B164" s="33"/>
      <c r="C164" s="29"/>
      <c r="D164" s="21"/>
      <c r="E164" s="13">
        <f t="shared" si="0"/>
        <v>0</v>
      </c>
      <c r="F164" s="22"/>
      <c r="G164" s="23"/>
      <c r="H164" s="24"/>
    </row>
    <row r="165" spans="2:9">
      <c r="B165" s="33"/>
      <c r="C165" s="29"/>
      <c r="D165" s="21"/>
      <c r="E165" s="13">
        <f t="shared" si="0"/>
        <v>0</v>
      </c>
      <c r="F165" s="22"/>
      <c r="G165" s="23"/>
      <c r="H165" s="24"/>
    </row>
    <row r="166" spans="2:9">
      <c r="B166" s="33"/>
      <c r="C166" s="29"/>
      <c r="D166" s="21"/>
      <c r="E166" s="13">
        <f t="shared" si="0"/>
        <v>0</v>
      </c>
      <c r="F166" s="22"/>
      <c r="G166" s="23"/>
      <c r="H166" s="24"/>
    </row>
    <row r="167" spans="2:9">
      <c r="B167" s="33"/>
      <c r="C167" s="29"/>
      <c r="D167" s="21"/>
      <c r="E167" s="13">
        <f t="shared" si="0"/>
        <v>0</v>
      </c>
      <c r="F167" s="22"/>
      <c r="G167" s="23"/>
      <c r="H167" s="24"/>
    </row>
    <row r="168" spans="2:9">
      <c r="B168" s="33"/>
      <c r="C168" s="29"/>
      <c r="D168" s="21"/>
      <c r="E168" s="13">
        <f t="shared" si="0"/>
        <v>0</v>
      </c>
      <c r="F168" s="22"/>
      <c r="G168" s="23"/>
      <c r="H168" s="24"/>
    </row>
    <row r="169" spans="2:9">
      <c r="B169" s="33"/>
      <c r="C169" s="29"/>
      <c r="D169" s="21"/>
      <c r="E169" s="13">
        <f t="shared" si="0"/>
        <v>0</v>
      </c>
      <c r="F169" s="22"/>
      <c r="G169" s="23"/>
      <c r="H169" s="24"/>
      <c r="I169" s="35"/>
    </row>
    <row r="170" spans="2:9">
      <c r="B170" s="33"/>
      <c r="C170" s="29"/>
      <c r="D170" s="21"/>
      <c r="E170" s="13">
        <f t="shared" ref="E170:E233" si="1">C170/(1+D170)</f>
        <v>0</v>
      </c>
      <c r="F170" s="22"/>
      <c r="G170" s="23"/>
      <c r="H170" s="24"/>
    </row>
    <row r="171" spans="2:9">
      <c r="B171" s="33"/>
      <c r="C171" s="29"/>
      <c r="D171" s="21"/>
      <c r="E171" s="13">
        <f t="shared" si="1"/>
        <v>0</v>
      </c>
      <c r="F171" s="22"/>
      <c r="G171" s="23"/>
      <c r="H171" s="24"/>
    </row>
    <row r="172" spans="2:9">
      <c r="B172" s="33"/>
      <c r="C172" s="29"/>
      <c r="D172" s="21"/>
      <c r="E172" s="13">
        <f t="shared" si="1"/>
        <v>0</v>
      </c>
      <c r="F172" s="22"/>
      <c r="G172" s="23"/>
      <c r="H172" s="24"/>
    </row>
    <row r="173" spans="2:9">
      <c r="B173" s="33"/>
      <c r="C173" s="29"/>
      <c r="D173" s="21"/>
      <c r="E173" s="13">
        <f t="shared" si="1"/>
        <v>0</v>
      </c>
      <c r="F173" s="22"/>
      <c r="G173" s="23"/>
      <c r="H173" s="24"/>
    </row>
    <row r="174" spans="2:9">
      <c r="B174" s="33"/>
      <c r="C174" s="29"/>
      <c r="D174" s="21"/>
      <c r="E174" s="13">
        <f t="shared" si="1"/>
        <v>0</v>
      </c>
      <c r="F174" s="22"/>
      <c r="G174" s="23"/>
      <c r="H174" s="24"/>
    </row>
    <row r="175" spans="2:9">
      <c r="B175" s="33"/>
      <c r="C175" s="29"/>
      <c r="D175" s="21"/>
      <c r="E175" s="13">
        <f t="shared" si="1"/>
        <v>0</v>
      </c>
      <c r="F175" s="22"/>
      <c r="G175" s="23"/>
      <c r="H175" s="24"/>
    </row>
    <row r="176" spans="2:9">
      <c r="B176" s="33"/>
      <c r="C176" s="29"/>
      <c r="D176" s="21"/>
      <c r="E176" s="13">
        <f t="shared" si="1"/>
        <v>0</v>
      </c>
      <c r="F176" s="22"/>
      <c r="G176" s="23"/>
      <c r="H176" s="24"/>
    </row>
    <row r="177" spans="2:8">
      <c r="B177" s="33"/>
      <c r="C177" s="29"/>
      <c r="D177" s="21"/>
      <c r="E177" s="13">
        <f t="shared" si="1"/>
        <v>0</v>
      </c>
      <c r="F177" s="22"/>
      <c r="G177" s="23"/>
      <c r="H177" s="24"/>
    </row>
    <row r="178" spans="2:8">
      <c r="B178" s="33"/>
      <c r="C178" s="29"/>
      <c r="D178" s="21"/>
      <c r="E178" s="13">
        <f t="shared" si="1"/>
        <v>0</v>
      </c>
      <c r="F178" s="22"/>
      <c r="G178" s="23"/>
      <c r="H178" s="24"/>
    </row>
    <row r="179" spans="2:8">
      <c r="B179" s="33"/>
      <c r="C179" s="29"/>
      <c r="D179" s="21"/>
      <c r="E179" s="13">
        <f t="shared" si="1"/>
        <v>0</v>
      </c>
      <c r="F179" s="22"/>
      <c r="G179" s="23"/>
      <c r="H179" s="24"/>
    </row>
    <row r="180" spans="2:8">
      <c r="B180" s="33"/>
      <c r="C180" s="29"/>
      <c r="D180" s="21"/>
      <c r="E180" s="13">
        <f t="shared" si="1"/>
        <v>0</v>
      </c>
      <c r="F180" s="22"/>
      <c r="G180" s="23"/>
      <c r="H180" s="24"/>
    </row>
    <row r="181" spans="2:8">
      <c r="B181" s="33"/>
      <c r="C181" s="29"/>
      <c r="D181" s="21"/>
      <c r="E181" s="13">
        <f t="shared" si="1"/>
        <v>0</v>
      </c>
      <c r="F181" s="22"/>
      <c r="G181" s="23"/>
      <c r="H181" s="24"/>
    </row>
    <row r="182" spans="2:8">
      <c r="B182" s="33"/>
      <c r="C182" s="29"/>
      <c r="D182" s="21"/>
      <c r="E182" s="13">
        <f t="shared" si="1"/>
        <v>0</v>
      </c>
      <c r="F182" s="22"/>
      <c r="G182" s="23"/>
      <c r="H182" s="24"/>
    </row>
    <row r="183" spans="2:8">
      <c r="B183" s="33"/>
      <c r="C183" s="29"/>
      <c r="D183" s="21"/>
      <c r="E183" s="13">
        <f t="shared" si="1"/>
        <v>0</v>
      </c>
      <c r="F183" s="22"/>
      <c r="G183" s="23"/>
      <c r="H183" s="24"/>
    </row>
    <row r="184" spans="2:8">
      <c r="B184" s="33"/>
      <c r="C184" s="29"/>
      <c r="D184" s="21"/>
      <c r="E184" s="13">
        <f t="shared" si="1"/>
        <v>0</v>
      </c>
      <c r="F184" s="22"/>
      <c r="G184" s="23"/>
      <c r="H184" s="24"/>
    </row>
    <row r="185" spans="2:8">
      <c r="B185" s="33"/>
      <c r="C185" s="29"/>
      <c r="D185" s="21"/>
      <c r="E185" s="13">
        <f t="shared" si="1"/>
        <v>0</v>
      </c>
      <c r="F185" s="22"/>
      <c r="G185" s="23"/>
      <c r="H185" s="24"/>
    </row>
    <row r="186" spans="2:8">
      <c r="B186" s="33"/>
      <c r="C186" s="29"/>
      <c r="D186" s="21"/>
      <c r="E186" s="13">
        <f t="shared" si="1"/>
        <v>0</v>
      </c>
      <c r="F186" s="22"/>
      <c r="G186" s="23"/>
      <c r="H186" s="24"/>
    </row>
    <row r="187" spans="2:8">
      <c r="B187" s="33"/>
      <c r="C187" s="29"/>
      <c r="D187" s="21"/>
      <c r="E187" s="13">
        <f t="shared" si="1"/>
        <v>0</v>
      </c>
      <c r="F187" s="22"/>
      <c r="G187" s="23"/>
      <c r="H187" s="24"/>
    </row>
    <row r="188" spans="2:8">
      <c r="B188" s="33"/>
      <c r="C188" s="29"/>
      <c r="D188" s="21"/>
      <c r="E188" s="13">
        <f t="shared" si="1"/>
        <v>0</v>
      </c>
      <c r="F188" s="22"/>
      <c r="G188" s="23"/>
      <c r="H188" s="24"/>
    </row>
    <row r="189" spans="2:8">
      <c r="B189" s="33"/>
      <c r="C189" s="29"/>
      <c r="D189" s="21"/>
      <c r="E189" s="13">
        <f t="shared" si="1"/>
        <v>0</v>
      </c>
      <c r="F189" s="22"/>
      <c r="G189" s="23"/>
      <c r="H189" s="24"/>
    </row>
    <row r="190" spans="2:8">
      <c r="B190" s="33"/>
      <c r="C190" s="29"/>
      <c r="D190" s="21"/>
      <c r="E190" s="13">
        <f t="shared" si="1"/>
        <v>0</v>
      </c>
      <c r="F190" s="22"/>
      <c r="G190" s="23"/>
      <c r="H190" s="24"/>
    </row>
    <row r="191" spans="2:8">
      <c r="B191" s="33"/>
      <c r="C191" s="29"/>
      <c r="D191" s="21"/>
      <c r="E191" s="13">
        <f t="shared" si="1"/>
        <v>0</v>
      </c>
      <c r="F191" s="22"/>
      <c r="G191" s="23"/>
      <c r="H191" s="24"/>
    </row>
    <row r="192" spans="2:8">
      <c r="B192" s="33"/>
      <c r="C192" s="29"/>
      <c r="D192" s="21"/>
      <c r="E192" s="13">
        <f t="shared" si="1"/>
        <v>0</v>
      </c>
      <c r="F192" s="22"/>
      <c r="G192" s="23"/>
      <c r="H192" s="24"/>
    </row>
    <row r="193" spans="2:8">
      <c r="B193" s="33"/>
      <c r="C193" s="29"/>
      <c r="D193" s="21"/>
      <c r="E193" s="13">
        <f t="shared" si="1"/>
        <v>0</v>
      </c>
      <c r="F193" s="22"/>
      <c r="G193" s="23"/>
      <c r="H193" s="24"/>
    </row>
    <row r="194" spans="2:8">
      <c r="B194" s="33"/>
      <c r="C194" s="29"/>
      <c r="D194" s="21"/>
      <c r="E194" s="13">
        <f t="shared" si="1"/>
        <v>0</v>
      </c>
      <c r="F194" s="22"/>
      <c r="G194" s="23"/>
      <c r="H194" s="24"/>
    </row>
    <row r="195" spans="2:8">
      <c r="B195" s="33"/>
      <c r="C195" s="29"/>
      <c r="D195" s="21"/>
      <c r="E195" s="13">
        <f t="shared" si="1"/>
        <v>0</v>
      </c>
      <c r="F195" s="22"/>
      <c r="G195" s="23"/>
      <c r="H195" s="24"/>
    </row>
    <row r="196" spans="2:8">
      <c r="B196" s="33"/>
      <c r="C196" s="29"/>
      <c r="D196" s="21"/>
      <c r="E196" s="13">
        <f t="shared" si="1"/>
        <v>0</v>
      </c>
      <c r="F196" s="22"/>
      <c r="G196" s="23"/>
      <c r="H196" s="24"/>
    </row>
    <row r="197" spans="2:8">
      <c r="B197" s="33"/>
      <c r="C197" s="29"/>
      <c r="D197" s="21"/>
      <c r="E197" s="13">
        <f t="shared" si="1"/>
        <v>0</v>
      </c>
      <c r="F197" s="22"/>
      <c r="G197" s="23"/>
      <c r="H197" s="24"/>
    </row>
    <row r="198" spans="2:8">
      <c r="B198" s="33"/>
      <c r="C198" s="29"/>
      <c r="D198" s="21"/>
      <c r="E198" s="13">
        <f t="shared" si="1"/>
        <v>0</v>
      </c>
      <c r="F198" s="22"/>
      <c r="G198" s="23"/>
      <c r="H198" s="24"/>
    </row>
    <row r="199" spans="2:8">
      <c r="B199" s="33"/>
      <c r="C199" s="29"/>
      <c r="D199" s="21"/>
      <c r="E199" s="13">
        <f t="shared" si="1"/>
        <v>0</v>
      </c>
      <c r="F199" s="22"/>
      <c r="G199" s="23"/>
      <c r="H199" s="24"/>
    </row>
    <row r="200" spans="2:8">
      <c r="B200" s="33"/>
      <c r="C200" s="29"/>
      <c r="D200" s="21"/>
      <c r="E200" s="13">
        <f t="shared" si="1"/>
        <v>0</v>
      </c>
      <c r="F200" s="22"/>
      <c r="G200" s="23"/>
      <c r="H200" s="24"/>
    </row>
    <row r="201" spans="2:8">
      <c r="B201" s="33"/>
      <c r="C201" s="29"/>
      <c r="D201" s="21"/>
      <c r="E201" s="13">
        <f t="shared" si="1"/>
        <v>0</v>
      </c>
      <c r="F201" s="22"/>
      <c r="G201" s="23"/>
      <c r="H201" s="24"/>
    </row>
    <row r="202" spans="2:8">
      <c r="B202" s="33"/>
      <c r="C202" s="29"/>
      <c r="D202" s="21"/>
      <c r="E202" s="13">
        <f t="shared" si="1"/>
        <v>0</v>
      </c>
      <c r="F202" s="22"/>
      <c r="G202" s="23"/>
      <c r="H202" s="24"/>
    </row>
    <row r="203" spans="2:8">
      <c r="B203" s="33"/>
      <c r="C203" s="29"/>
      <c r="D203" s="21"/>
      <c r="E203" s="13">
        <f t="shared" si="1"/>
        <v>0</v>
      </c>
      <c r="F203" s="22"/>
      <c r="G203" s="23"/>
      <c r="H203" s="24"/>
    </row>
    <row r="204" spans="2:8">
      <c r="B204" s="33"/>
      <c r="C204" s="29"/>
      <c r="D204" s="21"/>
      <c r="E204" s="13">
        <f t="shared" si="1"/>
        <v>0</v>
      </c>
      <c r="F204" s="22"/>
      <c r="G204" s="23"/>
      <c r="H204" s="24"/>
    </row>
    <row r="205" spans="2:8">
      <c r="B205" s="33"/>
      <c r="C205" s="29"/>
      <c r="D205" s="21"/>
      <c r="E205" s="13">
        <f t="shared" si="1"/>
        <v>0</v>
      </c>
      <c r="F205" s="22"/>
      <c r="G205" s="23"/>
      <c r="H205" s="24"/>
    </row>
    <row r="206" spans="2:8">
      <c r="B206" s="33"/>
      <c r="C206" s="29"/>
      <c r="D206" s="21"/>
      <c r="E206" s="13">
        <f t="shared" si="1"/>
        <v>0</v>
      </c>
      <c r="F206" s="22"/>
      <c r="G206" s="23"/>
      <c r="H206" s="24"/>
    </row>
    <row r="207" spans="2:8">
      <c r="B207" s="33"/>
      <c r="C207" s="29"/>
      <c r="D207" s="21"/>
      <c r="E207" s="13">
        <f t="shared" si="1"/>
        <v>0</v>
      </c>
      <c r="F207" s="22"/>
      <c r="G207" s="23"/>
      <c r="H207" s="24"/>
    </row>
    <row r="208" spans="2:8">
      <c r="B208" s="33"/>
      <c r="C208" s="29"/>
      <c r="D208" s="21"/>
      <c r="E208" s="13">
        <f t="shared" si="1"/>
        <v>0</v>
      </c>
      <c r="F208" s="22"/>
      <c r="G208" s="23"/>
      <c r="H208" s="24"/>
    </row>
    <row r="209" spans="2:8">
      <c r="B209" s="33"/>
      <c r="C209" s="29"/>
      <c r="D209" s="21"/>
      <c r="E209" s="13">
        <f t="shared" si="1"/>
        <v>0</v>
      </c>
      <c r="F209" s="22"/>
      <c r="G209" s="23"/>
      <c r="H209" s="24"/>
    </row>
    <row r="210" spans="2:8">
      <c r="B210" s="33"/>
      <c r="C210" s="29"/>
      <c r="D210" s="21"/>
      <c r="E210" s="13">
        <f t="shared" si="1"/>
        <v>0</v>
      </c>
      <c r="F210" s="22"/>
      <c r="G210" s="23"/>
      <c r="H210" s="24"/>
    </row>
    <row r="211" spans="2:8">
      <c r="B211" s="33"/>
      <c r="C211" s="29"/>
      <c r="D211" s="21"/>
      <c r="E211" s="13">
        <f t="shared" si="1"/>
        <v>0</v>
      </c>
      <c r="F211" s="22"/>
      <c r="G211" s="23"/>
      <c r="H211" s="24"/>
    </row>
    <row r="212" spans="2:8">
      <c r="B212" s="33"/>
      <c r="C212" s="29"/>
      <c r="D212" s="21"/>
      <c r="E212" s="13">
        <f t="shared" si="1"/>
        <v>0</v>
      </c>
      <c r="F212" s="22"/>
      <c r="G212" s="23"/>
      <c r="H212" s="24"/>
    </row>
    <row r="213" spans="2:8">
      <c r="B213" s="33"/>
      <c r="C213" s="29"/>
      <c r="D213" s="21"/>
      <c r="E213" s="13">
        <f t="shared" si="1"/>
        <v>0</v>
      </c>
      <c r="F213" s="22"/>
      <c r="G213" s="23"/>
      <c r="H213" s="24"/>
    </row>
    <row r="214" spans="2:8">
      <c r="B214" s="33"/>
      <c r="C214" s="29"/>
      <c r="D214" s="21"/>
      <c r="E214" s="13">
        <f t="shared" si="1"/>
        <v>0</v>
      </c>
      <c r="F214" s="22"/>
      <c r="G214" s="23"/>
      <c r="H214" s="24"/>
    </row>
    <row r="215" spans="2:8">
      <c r="B215" s="33"/>
      <c r="C215" s="29"/>
      <c r="D215" s="21"/>
      <c r="E215" s="13">
        <f t="shared" si="1"/>
        <v>0</v>
      </c>
      <c r="F215" s="22"/>
      <c r="G215" s="23"/>
      <c r="H215" s="24"/>
    </row>
    <row r="216" spans="2:8">
      <c r="B216" s="33"/>
      <c r="C216" s="29"/>
      <c r="D216" s="21"/>
      <c r="E216" s="13">
        <f t="shared" si="1"/>
        <v>0</v>
      </c>
      <c r="F216" s="22"/>
      <c r="G216" s="23"/>
      <c r="H216" s="24"/>
    </row>
    <row r="217" spans="2:8">
      <c r="B217" s="33"/>
      <c r="C217" s="29"/>
      <c r="D217" s="21"/>
      <c r="E217" s="13">
        <f t="shared" si="1"/>
        <v>0</v>
      </c>
      <c r="F217" s="22"/>
      <c r="G217" s="23"/>
      <c r="H217" s="24"/>
    </row>
    <row r="218" spans="2:8">
      <c r="B218" s="33"/>
      <c r="C218" s="29"/>
      <c r="D218" s="21"/>
      <c r="E218" s="13">
        <f t="shared" si="1"/>
        <v>0</v>
      </c>
      <c r="F218" s="22"/>
      <c r="G218" s="23"/>
      <c r="H218" s="24"/>
    </row>
    <row r="219" spans="2:8">
      <c r="B219" s="33"/>
      <c r="C219" s="29"/>
      <c r="D219" s="21"/>
      <c r="E219" s="13">
        <f t="shared" si="1"/>
        <v>0</v>
      </c>
      <c r="F219" s="22"/>
      <c r="G219" s="23"/>
      <c r="H219" s="24"/>
    </row>
    <row r="220" spans="2:8">
      <c r="B220" s="33"/>
      <c r="C220" s="29"/>
      <c r="D220" s="21"/>
      <c r="E220" s="13">
        <f t="shared" si="1"/>
        <v>0</v>
      </c>
      <c r="F220" s="22"/>
      <c r="G220" s="23"/>
      <c r="H220" s="24"/>
    </row>
    <row r="221" spans="2:8">
      <c r="B221" s="33"/>
      <c r="C221" s="29"/>
      <c r="D221" s="21"/>
      <c r="E221" s="13">
        <f t="shared" si="1"/>
        <v>0</v>
      </c>
      <c r="F221" s="22"/>
      <c r="G221" s="23"/>
      <c r="H221" s="24"/>
    </row>
    <row r="222" spans="2:8">
      <c r="B222" s="33"/>
      <c r="C222" s="29"/>
      <c r="D222" s="21"/>
      <c r="E222" s="13">
        <f t="shared" si="1"/>
        <v>0</v>
      </c>
      <c r="F222" s="22"/>
      <c r="G222" s="23"/>
      <c r="H222" s="24"/>
    </row>
    <row r="223" spans="2:8">
      <c r="B223" s="33"/>
      <c r="C223" s="29"/>
      <c r="D223" s="21"/>
      <c r="E223" s="13">
        <f t="shared" si="1"/>
        <v>0</v>
      </c>
      <c r="F223" s="22"/>
      <c r="G223" s="23"/>
      <c r="H223" s="24"/>
    </row>
    <row r="224" spans="2:8">
      <c r="B224" s="33"/>
      <c r="C224" s="29"/>
      <c r="D224" s="21"/>
      <c r="E224" s="13">
        <f t="shared" si="1"/>
        <v>0</v>
      </c>
      <c r="F224" s="22"/>
      <c r="G224" s="23"/>
      <c r="H224" s="24"/>
    </row>
    <row r="225" spans="2:8">
      <c r="B225" s="33"/>
      <c r="C225" s="29"/>
      <c r="D225" s="21"/>
      <c r="E225" s="13">
        <f t="shared" si="1"/>
        <v>0</v>
      </c>
      <c r="F225" s="22"/>
      <c r="G225" s="23"/>
      <c r="H225" s="24"/>
    </row>
    <row r="226" spans="2:8">
      <c r="B226" s="33"/>
      <c r="C226" s="29"/>
      <c r="D226" s="21"/>
      <c r="E226" s="13">
        <f t="shared" si="1"/>
        <v>0</v>
      </c>
      <c r="F226" s="22"/>
      <c r="G226" s="23"/>
      <c r="H226" s="24"/>
    </row>
    <row r="227" spans="2:8">
      <c r="B227" s="33"/>
      <c r="C227" s="29"/>
      <c r="D227" s="21"/>
      <c r="E227" s="13">
        <f t="shared" si="1"/>
        <v>0</v>
      </c>
      <c r="F227" s="22"/>
      <c r="G227" s="23"/>
      <c r="H227" s="24"/>
    </row>
    <row r="228" spans="2:8">
      <c r="B228" s="33"/>
      <c r="C228" s="29"/>
      <c r="D228" s="21"/>
      <c r="E228" s="13">
        <f t="shared" si="1"/>
        <v>0</v>
      </c>
      <c r="F228" s="22"/>
      <c r="G228" s="23"/>
      <c r="H228" s="24"/>
    </row>
    <row r="229" spans="2:8">
      <c r="B229" s="33"/>
      <c r="C229" s="29"/>
      <c r="D229" s="21"/>
      <c r="E229" s="13">
        <f t="shared" si="1"/>
        <v>0</v>
      </c>
      <c r="F229" s="22"/>
      <c r="G229" s="23"/>
      <c r="H229" s="24"/>
    </row>
    <row r="230" spans="2:8">
      <c r="B230" s="33"/>
      <c r="C230" s="29"/>
      <c r="D230" s="21"/>
      <c r="E230" s="13">
        <f t="shared" si="1"/>
        <v>0</v>
      </c>
      <c r="F230" s="22"/>
      <c r="G230" s="23"/>
      <c r="H230" s="24"/>
    </row>
    <row r="231" spans="2:8">
      <c r="B231" s="33"/>
      <c r="C231" s="29"/>
      <c r="D231" s="21"/>
      <c r="E231" s="13">
        <f t="shared" si="1"/>
        <v>0</v>
      </c>
      <c r="F231" s="22"/>
      <c r="G231" s="23"/>
      <c r="H231" s="24"/>
    </row>
    <row r="232" spans="2:8">
      <c r="B232" s="33"/>
      <c r="C232" s="29"/>
      <c r="D232" s="21"/>
      <c r="E232" s="13">
        <f t="shared" si="1"/>
        <v>0</v>
      </c>
      <c r="F232" s="22"/>
      <c r="G232" s="23"/>
      <c r="H232" s="24"/>
    </row>
    <row r="233" spans="2:8">
      <c r="B233" s="33"/>
      <c r="C233" s="29"/>
      <c r="D233" s="21"/>
      <c r="E233" s="13">
        <f t="shared" si="1"/>
        <v>0</v>
      </c>
      <c r="F233" s="22"/>
      <c r="G233" s="23"/>
      <c r="H233" s="24"/>
    </row>
    <row r="234" spans="2:8">
      <c r="B234" s="33"/>
      <c r="C234" s="29"/>
      <c r="D234" s="21"/>
      <c r="E234" s="13">
        <f t="shared" ref="E234:E297" si="2">C234/(1+D234)</f>
        <v>0</v>
      </c>
      <c r="F234" s="22"/>
      <c r="G234" s="23"/>
      <c r="H234" s="24"/>
    </row>
    <row r="235" spans="2:8">
      <c r="B235" s="33"/>
      <c r="C235" s="29"/>
      <c r="D235" s="21"/>
      <c r="E235" s="13">
        <f t="shared" si="2"/>
        <v>0</v>
      </c>
      <c r="F235" s="22"/>
      <c r="G235" s="23"/>
      <c r="H235" s="24"/>
    </row>
    <row r="236" spans="2:8">
      <c r="B236" s="33"/>
      <c r="C236" s="29"/>
      <c r="D236" s="21"/>
      <c r="E236" s="13">
        <f t="shared" si="2"/>
        <v>0</v>
      </c>
      <c r="F236" s="22"/>
      <c r="G236" s="23"/>
      <c r="H236" s="24"/>
    </row>
    <row r="237" spans="2:8">
      <c r="B237" s="33"/>
      <c r="C237" s="29"/>
      <c r="D237" s="21"/>
      <c r="E237" s="13">
        <f t="shared" si="2"/>
        <v>0</v>
      </c>
      <c r="F237" s="22"/>
      <c r="G237" s="23"/>
      <c r="H237" s="24"/>
    </row>
    <row r="238" spans="2:8">
      <c r="B238" s="33"/>
      <c r="C238" s="29"/>
      <c r="D238" s="21"/>
      <c r="E238" s="13">
        <f t="shared" si="2"/>
        <v>0</v>
      </c>
      <c r="F238" s="22"/>
      <c r="G238" s="23"/>
      <c r="H238" s="24"/>
    </row>
    <row r="239" spans="2:8">
      <c r="B239" s="33"/>
      <c r="C239" s="29"/>
      <c r="D239" s="21"/>
      <c r="E239" s="13">
        <f t="shared" si="2"/>
        <v>0</v>
      </c>
      <c r="F239" s="22"/>
      <c r="G239" s="23"/>
      <c r="H239" s="24"/>
    </row>
    <row r="240" spans="2:8">
      <c r="B240" s="33"/>
      <c r="C240" s="29"/>
      <c r="D240" s="21"/>
      <c r="E240" s="13">
        <f t="shared" si="2"/>
        <v>0</v>
      </c>
      <c r="F240" s="22"/>
      <c r="G240" s="23"/>
      <c r="H240" s="24"/>
    </row>
    <row r="241" spans="2:8">
      <c r="B241" s="33"/>
      <c r="C241" s="29"/>
      <c r="D241" s="21"/>
      <c r="E241" s="13">
        <f t="shared" si="2"/>
        <v>0</v>
      </c>
      <c r="F241" s="22"/>
      <c r="G241" s="23"/>
      <c r="H241" s="24"/>
    </row>
    <row r="242" spans="2:8">
      <c r="B242" s="33"/>
      <c r="C242" s="29"/>
      <c r="D242" s="21"/>
      <c r="E242" s="13">
        <f t="shared" si="2"/>
        <v>0</v>
      </c>
      <c r="F242" s="22"/>
      <c r="G242" s="23"/>
      <c r="H242" s="24"/>
    </row>
    <row r="243" spans="2:8">
      <c r="B243" s="33"/>
      <c r="C243" s="29"/>
      <c r="D243" s="21"/>
      <c r="E243" s="13">
        <f t="shared" si="2"/>
        <v>0</v>
      </c>
      <c r="F243" s="22"/>
      <c r="G243" s="23"/>
      <c r="H243" s="24"/>
    </row>
    <row r="244" spans="2:8">
      <c r="B244" s="33"/>
      <c r="C244" s="29"/>
      <c r="D244" s="21"/>
      <c r="E244" s="13">
        <f t="shared" si="2"/>
        <v>0</v>
      </c>
      <c r="F244" s="22"/>
      <c r="G244" s="23"/>
      <c r="H244" s="24"/>
    </row>
    <row r="245" spans="2:8">
      <c r="B245" s="33"/>
      <c r="C245" s="29"/>
      <c r="D245" s="21"/>
      <c r="E245" s="13">
        <f t="shared" si="2"/>
        <v>0</v>
      </c>
      <c r="F245" s="22"/>
      <c r="G245" s="23"/>
      <c r="H245" s="24"/>
    </row>
    <row r="246" spans="2:8">
      <c r="B246" s="33"/>
      <c r="C246" s="29"/>
      <c r="D246" s="21"/>
      <c r="E246" s="13">
        <f t="shared" si="2"/>
        <v>0</v>
      </c>
      <c r="F246" s="22"/>
      <c r="G246" s="23"/>
      <c r="H246" s="24"/>
    </row>
    <row r="247" spans="2:8">
      <c r="B247" s="33"/>
      <c r="C247" s="29"/>
      <c r="D247" s="21"/>
      <c r="E247" s="13">
        <f t="shared" si="2"/>
        <v>0</v>
      </c>
      <c r="F247" s="22"/>
      <c r="G247" s="23"/>
      <c r="H247" s="24"/>
    </row>
    <row r="248" spans="2:8">
      <c r="B248" s="33"/>
      <c r="C248" s="29"/>
      <c r="D248" s="21"/>
      <c r="E248" s="13">
        <f t="shared" si="2"/>
        <v>0</v>
      </c>
      <c r="F248" s="22"/>
      <c r="G248" s="23"/>
      <c r="H248" s="24"/>
    </row>
    <row r="249" spans="2:8">
      <c r="B249" s="33"/>
      <c r="C249" s="29"/>
      <c r="D249" s="21"/>
      <c r="E249" s="13">
        <f t="shared" si="2"/>
        <v>0</v>
      </c>
      <c r="F249" s="22"/>
      <c r="G249" s="23"/>
      <c r="H249" s="24"/>
    </row>
    <row r="250" spans="2:8">
      <c r="B250" s="33"/>
      <c r="C250" s="29"/>
      <c r="D250" s="21"/>
      <c r="E250" s="13">
        <f t="shared" si="2"/>
        <v>0</v>
      </c>
      <c r="F250" s="22"/>
      <c r="G250" s="23"/>
      <c r="H250" s="24"/>
    </row>
    <row r="251" spans="2:8">
      <c r="B251" s="33"/>
      <c r="C251" s="29"/>
      <c r="D251" s="21"/>
      <c r="E251" s="13">
        <f t="shared" si="2"/>
        <v>0</v>
      </c>
      <c r="F251" s="22"/>
      <c r="G251" s="23"/>
      <c r="H251" s="24"/>
    </row>
    <row r="252" spans="2:8">
      <c r="B252" s="33"/>
      <c r="C252" s="29"/>
      <c r="D252" s="21"/>
      <c r="E252" s="13">
        <f t="shared" si="2"/>
        <v>0</v>
      </c>
      <c r="F252" s="22"/>
      <c r="G252" s="23"/>
      <c r="H252" s="24"/>
    </row>
    <row r="253" spans="2:8">
      <c r="B253" s="33"/>
      <c r="C253" s="29"/>
      <c r="D253" s="21"/>
      <c r="E253" s="13">
        <f t="shared" si="2"/>
        <v>0</v>
      </c>
      <c r="F253" s="22"/>
      <c r="G253" s="23"/>
      <c r="H253" s="24"/>
    </row>
    <row r="254" spans="2:8">
      <c r="B254" s="33"/>
      <c r="C254" s="29"/>
      <c r="D254" s="21"/>
      <c r="E254" s="13">
        <f t="shared" si="2"/>
        <v>0</v>
      </c>
      <c r="F254" s="22"/>
      <c r="G254" s="23"/>
      <c r="H254" s="24"/>
    </row>
    <row r="255" spans="2:8">
      <c r="B255" s="33"/>
      <c r="C255" s="29"/>
      <c r="D255" s="21"/>
      <c r="E255" s="13">
        <f t="shared" si="2"/>
        <v>0</v>
      </c>
      <c r="F255" s="22"/>
      <c r="G255" s="23"/>
      <c r="H255" s="24"/>
    </row>
    <row r="256" spans="2:8">
      <c r="B256" s="33"/>
      <c r="C256" s="29"/>
      <c r="D256" s="21"/>
      <c r="E256" s="13">
        <f t="shared" si="2"/>
        <v>0</v>
      </c>
      <c r="F256" s="22"/>
      <c r="G256" s="23"/>
      <c r="H256" s="24"/>
    </row>
    <row r="257" spans="2:8">
      <c r="B257" s="33"/>
      <c r="C257" s="29"/>
      <c r="D257" s="21"/>
      <c r="E257" s="13">
        <f t="shared" si="2"/>
        <v>0</v>
      </c>
      <c r="F257" s="22"/>
      <c r="G257" s="23"/>
      <c r="H257" s="24"/>
    </row>
    <row r="258" spans="2:8">
      <c r="B258" s="33"/>
      <c r="C258" s="29"/>
      <c r="D258" s="21"/>
      <c r="E258" s="13">
        <f t="shared" si="2"/>
        <v>0</v>
      </c>
      <c r="F258" s="22"/>
      <c r="G258" s="23"/>
      <c r="H258" s="24"/>
    </row>
    <row r="259" spans="2:8">
      <c r="B259" s="33"/>
      <c r="C259" s="29"/>
      <c r="D259" s="21"/>
      <c r="E259" s="13">
        <f t="shared" si="2"/>
        <v>0</v>
      </c>
      <c r="F259" s="22"/>
      <c r="G259" s="23"/>
      <c r="H259" s="24"/>
    </row>
    <row r="260" spans="2:8">
      <c r="B260" s="33"/>
      <c r="C260" s="29"/>
      <c r="D260" s="21"/>
      <c r="E260" s="13">
        <f t="shared" si="2"/>
        <v>0</v>
      </c>
      <c r="F260" s="22"/>
      <c r="G260" s="23"/>
      <c r="H260" s="24"/>
    </row>
    <row r="261" spans="2:8">
      <c r="B261" s="33"/>
      <c r="C261" s="29"/>
      <c r="D261" s="21"/>
      <c r="E261" s="13">
        <f t="shared" si="2"/>
        <v>0</v>
      </c>
      <c r="F261" s="22"/>
      <c r="G261" s="23"/>
      <c r="H261" s="24"/>
    </row>
    <row r="262" spans="2:8">
      <c r="B262" s="33"/>
      <c r="C262" s="29"/>
      <c r="D262" s="21"/>
      <c r="E262" s="13">
        <f t="shared" si="2"/>
        <v>0</v>
      </c>
      <c r="F262" s="22"/>
      <c r="G262" s="23"/>
      <c r="H262" s="24"/>
    </row>
    <row r="263" spans="2:8">
      <c r="B263" s="33"/>
      <c r="C263" s="29"/>
      <c r="D263" s="21"/>
      <c r="E263" s="13">
        <f t="shared" si="2"/>
        <v>0</v>
      </c>
      <c r="F263" s="22"/>
      <c r="G263" s="23"/>
      <c r="H263" s="24"/>
    </row>
    <row r="264" spans="2:8">
      <c r="B264" s="33"/>
      <c r="C264" s="29"/>
      <c r="D264" s="21"/>
      <c r="E264" s="13">
        <f t="shared" si="2"/>
        <v>0</v>
      </c>
      <c r="F264" s="22"/>
      <c r="G264" s="23"/>
      <c r="H264" s="24"/>
    </row>
    <row r="265" spans="2:8">
      <c r="B265" s="33"/>
      <c r="C265" s="29"/>
      <c r="D265" s="21"/>
      <c r="E265" s="13">
        <f t="shared" si="2"/>
        <v>0</v>
      </c>
      <c r="F265" s="22"/>
      <c r="G265" s="23"/>
      <c r="H265" s="24"/>
    </row>
    <row r="266" spans="2:8">
      <c r="B266" s="33"/>
      <c r="C266" s="29"/>
      <c r="D266" s="21"/>
      <c r="E266" s="13">
        <f t="shared" si="2"/>
        <v>0</v>
      </c>
      <c r="F266" s="22"/>
      <c r="G266" s="23"/>
      <c r="H266" s="24"/>
    </row>
    <row r="267" spans="2:8">
      <c r="B267" s="33"/>
      <c r="C267" s="29"/>
      <c r="D267" s="21"/>
      <c r="E267" s="13">
        <f t="shared" si="2"/>
        <v>0</v>
      </c>
      <c r="F267" s="22"/>
      <c r="G267" s="23"/>
      <c r="H267" s="24"/>
    </row>
    <row r="268" spans="2:8">
      <c r="B268" s="33"/>
      <c r="C268" s="29"/>
      <c r="D268" s="21"/>
      <c r="E268" s="13">
        <f t="shared" si="2"/>
        <v>0</v>
      </c>
      <c r="F268" s="22"/>
      <c r="G268" s="23"/>
      <c r="H268" s="24"/>
    </row>
    <row r="269" spans="2:8">
      <c r="B269" s="33"/>
      <c r="C269" s="29"/>
      <c r="D269" s="21"/>
      <c r="E269" s="13">
        <f t="shared" si="2"/>
        <v>0</v>
      </c>
      <c r="F269" s="22"/>
      <c r="G269" s="23"/>
      <c r="H269" s="24"/>
    </row>
    <row r="270" spans="2:8">
      <c r="B270" s="33"/>
      <c r="C270" s="29"/>
      <c r="D270" s="21"/>
      <c r="E270" s="13">
        <f t="shared" si="2"/>
        <v>0</v>
      </c>
      <c r="F270" s="22"/>
      <c r="G270" s="23"/>
      <c r="H270" s="24"/>
    </row>
    <row r="271" spans="2:8">
      <c r="B271" s="33"/>
      <c r="C271" s="29"/>
      <c r="D271" s="21"/>
      <c r="E271" s="13">
        <f t="shared" si="2"/>
        <v>0</v>
      </c>
      <c r="F271" s="22"/>
      <c r="G271" s="23"/>
      <c r="H271" s="24"/>
    </row>
    <row r="272" spans="2:8">
      <c r="B272" s="33"/>
      <c r="C272" s="29"/>
      <c r="D272" s="21"/>
      <c r="E272" s="13">
        <f t="shared" si="2"/>
        <v>0</v>
      </c>
      <c r="F272" s="22"/>
      <c r="G272" s="23"/>
      <c r="H272" s="24"/>
    </row>
    <row r="273" spans="2:8">
      <c r="B273" s="33"/>
      <c r="C273" s="29"/>
      <c r="D273" s="21"/>
      <c r="E273" s="13">
        <f t="shared" si="2"/>
        <v>0</v>
      </c>
      <c r="F273" s="22"/>
      <c r="G273" s="23"/>
      <c r="H273" s="24"/>
    </row>
    <row r="274" spans="2:8">
      <c r="B274" s="33"/>
      <c r="C274" s="29"/>
      <c r="D274" s="21"/>
      <c r="E274" s="13">
        <f t="shared" si="2"/>
        <v>0</v>
      </c>
      <c r="F274" s="22"/>
      <c r="G274" s="23"/>
      <c r="H274" s="24"/>
    </row>
    <row r="275" spans="2:8">
      <c r="B275" s="33"/>
      <c r="C275" s="29"/>
      <c r="D275" s="21"/>
      <c r="E275" s="13">
        <f t="shared" si="2"/>
        <v>0</v>
      </c>
      <c r="F275" s="22"/>
      <c r="G275" s="23"/>
      <c r="H275" s="24"/>
    </row>
    <row r="276" spans="2:8">
      <c r="B276" s="33"/>
      <c r="C276" s="29"/>
      <c r="D276" s="21"/>
      <c r="E276" s="13">
        <f t="shared" si="2"/>
        <v>0</v>
      </c>
      <c r="F276" s="22"/>
      <c r="G276" s="23"/>
      <c r="H276" s="24"/>
    </row>
    <row r="277" spans="2:8">
      <c r="B277" s="33"/>
      <c r="C277" s="29"/>
      <c r="D277" s="21"/>
      <c r="E277" s="13">
        <f t="shared" si="2"/>
        <v>0</v>
      </c>
      <c r="F277" s="22"/>
      <c r="G277" s="23"/>
      <c r="H277" s="24"/>
    </row>
    <row r="278" spans="2:8">
      <c r="B278" s="33"/>
      <c r="C278" s="29"/>
      <c r="D278" s="21"/>
      <c r="E278" s="13">
        <f t="shared" si="2"/>
        <v>0</v>
      </c>
      <c r="F278" s="22"/>
      <c r="G278" s="23"/>
      <c r="H278" s="24"/>
    </row>
    <row r="279" spans="2:8">
      <c r="B279" s="33"/>
      <c r="C279" s="29"/>
      <c r="D279" s="21"/>
      <c r="E279" s="13">
        <f t="shared" si="2"/>
        <v>0</v>
      </c>
      <c r="F279" s="22"/>
      <c r="G279" s="23"/>
      <c r="H279" s="24"/>
    </row>
    <row r="280" spans="2:8">
      <c r="B280" s="33"/>
      <c r="C280" s="29"/>
      <c r="D280" s="21"/>
      <c r="E280" s="13">
        <f t="shared" si="2"/>
        <v>0</v>
      </c>
      <c r="F280" s="22"/>
      <c r="G280" s="23"/>
      <c r="H280" s="24"/>
    </row>
    <row r="281" spans="2:8">
      <c r="B281" s="33"/>
      <c r="C281" s="29"/>
      <c r="D281" s="21"/>
      <c r="E281" s="13">
        <f t="shared" si="2"/>
        <v>0</v>
      </c>
      <c r="F281" s="22"/>
      <c r="G281" s="23"/>
      <c r="H281" s="24"/>
    </row>
    <row r="282" spans="2:8">
      <c r="B282" s="33"/>
      <c r="C282" s="29"/>
      <c r="D282" s="21"/>
      <c r="E282" s="13">
        <f t="shared" si="2"/>
        <v>0</v>
      </c>
      <c r="F282" s="22"/>
      <c r="G282" s="23"/>
      <c r="H282" s="24"/>
    </row>
    <row r="283" spans="2:8">
      <c r="B283" s="33"/>
      <c r="C283" s="29"/>
      <c r="D283" s="21"/>
      <c r="E283" s="13">
        <f t="shared" si="2"/>
        <v>0</v>
      </c>
      <c r="F283" s="22"/>
      <c r="G283" s="23"/>
      <c r="H283" s="24"/>
    </row>
    <row r="284" spans="2:8">
      <c r="B284" s="33"/>
      <c r="C284" s="29"/>
      <c r="D284" s="21"/>
      <c r="E284" s="13">
        <f t="shared" si="2"/>
        <v>0</v>
      </c>
      <c r="F284" s="22"/>
      <c r="G284" s="23"/>
      <c r="H284" s="24"/>
    </row>
    <row r="285" spans="2:8">
      <c r="B285" s="33"/>
      <c r="C285" s="29"/>
      <c r="D285" s="21"/>
      <c r="E285" s="13">
        <f t="shared" si="2"/>
        <v>0</v>
      </c>
      <c r="F285" s="22"/>
      <c r="G285" s="23"/>
      <c r="H285" s="24"/>
    </row>
    <row r="286" spans="2:8">
      <c r="B286" s="33"/>
      <c r="C286" s="29"/>
      <c r="D286" s="21"/>
      <c r="E286" s="13">
        <f t="shared" si="2"/>
        <v>0</v>
      </c>
      <c r="F286" s="22"/>
      <c r="G286" s="23"/>
      <c r="H286" s="24"/>
    </row>
    <row r="287" spans="2:8">
      <c r="B287" s="33"/>
      <c r="C287" s="29"/>
      <c r="D287" s="21"/>
      <c r="E287" s="13">
        <f t="shared" si="2"/>
        <v>0</v>
      </c>
      <c r="F287" s="22"/>
      <c r="G287" s="23"/>
      <c r="H287" s="24"/>
    </row>
    <row r="288" spans="2:8">
      <c r="B288" s="33"/>
      <c r="C288" s="29"/>
      <c r="D288" s="21"/>
      <c r="E288" s="13">
        <f t="shared" si="2"/>
        <v>0</v>
      </c>
      <c r="F288" s="22"/>
      <c r="G288" s="23"/>
      <c r="H288" s="24"/>
    </row>
    <row r="289" spans="2:8">
      <c r="B289" s="33"/>
      <c r="C289" s="29"/>
      <c r="D289" s="21"/>
      <c r="E289" s="13">
        <f t="shared" si="2"/>
        <v>0</v>
      </c>
      <c r="F289" s="22"/>
      <c r="G289" s="23"/>
      <c r="H289" s="24"/>
    </row>
    <row r="290" spans="2:8">
      <c r="B290" s="33"/>
      <c r="C290" s="29"/>
      <c r="D290" s="21"/>
      <c r="E290" s="13">
        <f t="shared" si="2"/>
        <v>0</v>
      </c>
      <c r="F290" s="22"/>
      <c r="G290" s="23"/>
      <c r="H290" s="24"/>
    </row>
    <row r="291" spans="2:8">
      <c r="B291" s="33"/>
      <c r="C291" s="29"/>
      <c r="D291" s="21"/>
      <c r="E291" s="13">
        <f t="shared" si="2"/>
        <v>0</v>
      </c>
      <c r="F291" s="22"/>
      <c r="G291" s="23"/>
      <c r="H291" s="24"/>
    </row>
    <row r="292" spans="2:8">
      <c r="B292" s="33"/>
      <c r="C292" s="29"/>
      <c r="D292" s="21"/>
      <c r="E292" s="13">
        <f t="shared" si="2"/>
        <v>0</v>
      </c>
      <c r="F292" s="22"/>
      <c r="G292" s="23"/>
      <c r="H292" s="24"/>
    </row>
    <row r="293" spans="2:8">
      <c r="B293" s="33"/>
      <c r="C293" s="29"/>
      <c r="D293" s="21"/>
      <c r="E293" s="13">
        <f t="shared" si="2"/>
        <v>0</v>
      </c>
      <c r="F293" s="22"/>
      <c r="G293" s="23"/>
      <c r="H293" s="24"/>
    </row>
    <row r="294" spans="2:8">
      <c r="B294" s="33"/>
      <c r="C294" s="29"/>
      <c r="D294" s="21"/>
      <c r="E294" s="13">
        <f t="shared" si="2"/>
        <v>0</v>
      </c>
      <c r="F294" s="22"/>
      <c r="G294" s="23"/>
      <c r="H294" s="24"/>
    </row>
    <row r="295" spans="2:8">
      <c r="B295" s="33"/>
      <c r="C295" s="29"/>
      <c r="D295" s="21"/>
      <c r="E295" s="13">
        <f t="shared" si="2"/>
        <v>0</v>
      </c>
      <c r="F295" s="22"/>
      <c r="G295" s="23"/>
      <c r="H295" s="24"/>
    </row>
    <row r="296" spans="2:8">
      <c r="B296" s="33"/>
      <c r="C296" s="29"/>
      <c r="D296" s="21"/>
      <c r="E296" s="13">
        <f t="shared" si="2"/>
        <v>0</v>
      </c>
      <c r="F296" s="22"/>
      <c r="G296" s="23"/>
      <c r="H296" s="24"/>
    </row>
    <row r="297" spans="2:8">
      <c r="B297" s="33"/>
      <c r="C297" s="29"/>
      <c r="D297" s="21"/>
      <c r="E297" s="13">
        <f t="shared" si="2"/>
        <v>0</v>
      </c>
      <c r="F297" s="22"/>
      <c r="G297" s="23"/>
      <c r="H297" s="24"/>
    </row>
    <row r="298" spans="2:8">
      <c r="B298" s="33"/>
      <c r="C298" s="29"/>
      <c r="D298" s="21"/>
      <c r="E298" s="13">
        <f t="shared" ref="E298:E355" si="3">C298/(1+D298)</f>
        <v>0</v>
      </c>
      <c r="F298" s="22"/>
      <c r="G298" s="23"/>
      <c r="H298" s="24"/>
    </row>
    <row r="299" spans="2:8">
      <c r="B299" s="33"/>
      <c r="C299" s="29"/>
      <c r="D299" s="21"/>
      <c r="E299" s="13">
        <f t="shared" si="3"/>
        <v>0</v>
      </c>
      <c r="F299" s="22"/>
      <c r="G299" s="23"/>
      <c r="H299" s="24"/>
    </row>
    <row r="300" spans="2:8">
      <c r="B300" s="33"/>
      <c r="C300" s="29"/>
      <c r="D300" s="21"/>
      <c r="E300" s="13">
        <f t="shared" si="3"/>
        <v>0</v>
      </c>
      <c r="F300" s="22"/>
      <c r="G300" s="23"/>
      <c r="H300" s="24"/>
    </row>
    <row r="301" spans="2:8">
      <c r="B301" s="33"/>
      <c r="C301" s="29"/>
      <c r="D301" s="21"/>
      <c r="E301" s="13">
        <f t="shared" si="3"/>
        <v>0</v>
      </c>
      <c r="F301" s="22"/>
      <c r="G301" s="23"/>
      <c r="H301" s="24"/>
    </row>
    <row r="302" spans="2:8">
      <c r="B302" s="33"/>
      <c r="C302" s="29"/>
      <c r="D302" s="21"/>
      <c r="E302" s="13">
        <f t="shared" si="3"/>
        <v>0</v>
      </c>
      <c r="F302" s="22"/>
      <c r="G302" s="23"/>
      <c r="H302" s="24"/>
    </row>
    <row r="303" spans="2:8">
      <c r="B303" s="33"/>
      <c r="C303" s="29"/>
      <c r="D303" s="21"/>
      <c r="E303" s="13">
        <f t="shared" si="3"/>
        <v>0</v>
      </c>
      <c r="F303" s="22"/>
      <c r="G303" s="23"/>
      <c r="H303" s="24"/>
    </row>
    <row r="304" spans="2:8">
      <c r="B304" s="33"/>
      <c r="C304" s="29"/>
      <c r="D304" s="21"/>
      <c r="E304" s="13">
        <f t="shared" si="3"/>
        <v>0</v>
      </c>
      <c r="F304" s="22"/>
      <c r="G304" s="23"/>
      <c r="H304" s="24"/>
    </row>
    <row r="305" spans="2:8">
      <c r="B305" s="33"/>
      <c r="C305" s="29"/>
      <c r="D305" s="21"/>
      <c r="E305" s="13">
        <f t="shared" si="3"/>
        <v>0</v>
      </c>
      <c r="F305" s="22"/>
      <c r="G305" s="23"/>
      <c r="H305" s="24"/>
    </row>
    <row r="306" spans="2:8">
      <c r="B306" s="33"/>
      <c r="C306" s="29"/>
      <c r="D306" s="21"/>
      <c r="E306" s="13">
        <f t="shared" si="3"/>
        <v>0</v>
      </c>
      <c r="F306" s="22"/>
      <c r="G306" s="23"/>
      <c r="H306" s="24"/>
    </row>
    <row r="307" spans="2:8">
      <c r="B307" s="33"/>
      <c r="C307" s="29"/>
      <c r="D307" s="21"/>
      <c r="E307" s="13">
        <f t="shared" si="3"/>
        <v>0</v>
      </c>
      <c r="F307" s="22"/>
      <c r="G307" s="23"/>
      <c r="H307" s="24"/>
    </row>
    <row r="308" spans="2:8">
      <c r="B308" s="33"/>
      <c r="C308" s="29"/>
      <c r="D308" s="21"/>
      <c r="E308" s="13">
        <f t="shared" si="3"/>
        <v>0</v>
      </c>
      <c r="F308" s="22"/>
      <c r="G308" s="23"/>
      <c r="H308" s="24"/>
    </row>
    <row r="309" spans="2:8">
      <c r="B309" s="33"/>
      <c r="C309" s="29"/>
      <c r="D309" s="21"/>
      <c r="E309" s="13">
        <f t="shared" si="3"/>
        <v>0</v>
      </c>
      <c r="F309" s="22"/>
      <c r="G309" s="23"/>
      <c r="H309" s="24"/>
    </row>
    <row r="310" spans="2:8">
      <c r="B310" s="33"/>
      <c r="C310" s="29"/>
      <c r="D310" s="21"/>
      <c r="E310" s="13">
        <f t="shared" si="3"/>
        <v>0</v>
      </c>
      <c r="F310" s="22"/>
      <c r="G310" s="23"/>
      <c r="H310" s="24"/>
    </row>
    <row r="311" spans="2:8">
      <c r="B311" s="33"/>
      <c r="C311" s="29"/>
      <c r="D311" s="21"/>
      <c r="E311" s="13">
        <f t="shared" si="3"/>
        <v>0</v>
      </c>
      <c r="F311" s="22"/>
      <c r="G311" s="23"/>
      <c r="H311" s="24"/>
    </row>
    <row r="312" spans="2:8">
      <c r="B312" s="33"/>
      <c r="C312" s="29"/>
      <c r="D312" s="21"/>
      <c r="E312" s="13">
        <f t="shared" si="3"/>
        <v>0</v>
      </c>
      <c r="F312" s="22"/>
      <c r="G312" s="23"/>
      <c r="H312" s="24"/>
    </row>
    <row r="313" spans="2:8">
      <c r="B313" s="33"/>
      <c r="C313" s="29"/>
      <c r="D313" s="21"/>
      <c r="E313" s="13">
        <f t="shared" si="3"/>
        <v>0</v>
      </c>
      <c r="F313" s="22"/>
      <c r="G313" s="23"/>
      <c r="H313" s="24"/>
    </row>
    <row r="314" spans="2:8">
      <c r="B314" s="33"/>
      <c r="C314" s="29"/>
      <c r="D314" s="21"/>
      <c r="E314" s="13">
        <f t="shared" si="3"/>
        <v>0</v>
      </c>
      <c r="F314" s="22"/>
      <c r="G314" s="23"/>
      <c r="H314" s="24"/>
    </row>
    <row r="315" spans="2:8">
      <c r="B315" s="33"/>
      <c r="C315" s="29"/>
      <c r="D315" s="21"/>
      <c r="E315" s="13">
        <f t="shared" si="3"/>
        <v>0</v>
      </c>
      <c r="F315" s="22"/>
      <c r="G315" s="23"/>
      <c r="H315" s="24"/>
    </row>
    <row r="316" spans="2:8">
      <c r="B316" s="33"/>
      <c r="C316" s="29"/>
      <c r="D316" s="21"/>
      <c r="E316" s="13">
        <f t="shared" si="3"/>
        <v>0</v>
      </c>
      <c r="F316" s="22"/>
      <c r="G316" s="23"/>
      <c r="H316" s="24"/>
    </row>
    <row r="317" spans="2:8">
      <c r="B317" s="33"/>
      <c r="C317" s="29"/>
      <c r="D317" s="21"/>
      <c r="E317" s="13">
        <f t="shared" si="3"/>
        <v>0</v>
      </c>
      <c r="F317" s="22"/>
      <c r="G317" s="23"/>
      <c r="H317" s="24"/>
    </row>
    <row r="318" spans="2:8">
      <c r="B318" s="33"/>
      <c r="C318" s="29"/>
      <c r="D318" s="21"/>
      <c r="E318" s="13">
        <f t="shared" si="3"/>
        <v>0</v>
      </c>
      <c r="F318" s="22"/>
      <c r="G318" s="23"/>
      <c r="H318" s="24"/>
    </row>
    <row r="319" spans="2:8">
      <c r="B319" s="33"/>
      <c r="C319" s="29"/>
      <c r="D319" s="21"/>
      <c r="E319" s="13">
        <f t="shared" si="3"/>
        <v>0</v>
      </c>
      <c r="F319" s="22"/>
      <c r="G319" s="23"/>
      <c r="H319" s="24"/>
    </row>
    <row r="320" spans="2:8">
      <c r="B320" s="33"/>
      <c r="C320" s="29"/>
      <c r="D320" s="21"/>
      <c r="E320" s="13">
        <f t="shared" si="3"/>
        <v>0</v>
      </c>
      <c r="F320" s="22"/>
      <c r="G320" s="23"/>
      <c r="H320" s="24"/>
    </row>
    <row r="321" spans="2:8">
      <c r="B321" s="33"/>
      <c r="C321" s="29"/>
      <c r="D321" s="21"/>
      <c r="E321" s="13">
        <f t="shared" si="3"/>
        <v>0</v>
      </c>
      <c r="F321" s="22"/>
      <c r="G321" s="23"/>
      <c r="H321" s="24"/>
    </row>
    <row r="322" spans="2:8">
      <c r="B322" s="33"/>
      <c r="C322" s="29"/>
      <c r="D322" s="21"/>
      <c r="E322" s="13">
        <f t="shared" si="3"/>
        <v>0</v>
      </c>
      <c r="F322" s="22"/>
      <c r="G322" s="23"/>
      <c r="H322" s="24"/>
    </row>
    <row r="323" spans="2:8">
      <c r="B323" s="33"/>
      <c r="C323" s="29"/>
      <c r="D323" s="21"/>
      <c r="E323" s="13">
        <f t="shared" si="3"/>
        <v>0</v>
      </c>
      <c r="F323" s="22"/>
      <c r="G323" s="23"/>
      <c r="H323" s="24"/>
    </row>
    <row r="324" spans="2:8">
      <c r="B324" s="33"/>
      <c r="C324" s="29"/>
      <c r="D324" s="21"/>
      <c r="E324" s="13">
        <f t="shared" si="3"/>
        <v>0</v>
      </c>
      <c r="F324" s="22"/>
      <c r="G324" s="23"/>
      <c r="H324" s="24"/>
    </row>
    <row r="325" spans="2:8">
      <c r="B325" s="33"/>
      <c r="C325" s="29"/>
      <c r="D325" s="21"/>
      <c r="E325" s="13">
        <f t="shared" si="3"/>
        <v>0</v>
      </c>
      <c r="F325" s="22"/>
      <c r="G325" s="23"/>
      <c r="H325" s="24"/>
    </row>
    <row r="326" spans="2:8">
      <c r="B326" s="33"/>
      <c r="C326" s="29"/>
      <c r="D326" s="21"/>
      <c r="E326" s="13">
        <f t="shared" si="3"/>
        <v>0</v>
      </c>
      <c r="F326" s="22"/>
      <c r="G326" s="23"/>
      <c r="H326" s="24"/>
    </row>
    <row r="327" spans="2:8">
      <c r="B327" s="33"/>
      <c r="C327" s="29"/>
      <c r="D327" s="21"/>
      <c r="E327" s="13">
        <f t="shared" si="3"/>
        <v>0</v>
      </c>
      <c r="F327" s="22"/>
      <c r="G327" s="23"/>
      <c r="H327" s="24"/>
    </row>
    <row r="328" spans="2:8">
      <c r="B328" s="33"/>
      <c r="C328" s="29"/>
      <c r="D328" s="21"/>
      <c r="E328" s="13">
        <f t="shared" si="3"/>
        <v>0</v>
      </c>
      <c r="F328" s="22"/>
      <c r="G328" s="23"/>
      <c r="H328" s="24"/>
    </row>
    <row r="329" spans="2:8">
      <c r="B329" s="33"/>
      <c r="C329" s="29"/>
      <c r="D329" s="21"/>
      <c r="E329" s="13">
        <f t="shared" si="3"/>
        <v>0</v>
      </c>
      <c r="F329" s="22"/>
      <c r="G329" s="23"/>
      <c r="H329" s="24"/>
    </row>
    <row r="330" spans="2:8">
      <c r="B330" s="33"/>
      <c r="C330" s="29"/>
      <c r="D330" s="21"/>
      <c r="E330" s="13">
        <f t="shared" si="3"/>
        <v>0</v>
      </c>
      <c r="F330" s="22"/>
      <c r="G330" s="23"/>
      <c r="H330" s="24"/>
    </row>
    <row r="351" spans="4:11">
      <c r="D351" s="36" t="s">
        <v>143</v>
      </c>
      <c r="F351" s="37" t="s">
        <v>144</v>
      </c>
      <c r="G351" s="37" t="s">
        <v>145</v>
      </c>
      <c r="H351" s="38" t="s">
        <v>6</v>
      </c>
    </row>
    <row r="352" spans="4:11">
      <c r="D352" s="39">
        <v>0</v>
      </c>
      <c r="F352" s="40" t="s">
        <v>146</v>
      </c>
      <c r="G352" s="41"/>
      <c r="H352" s="42" t="s">
        <v>147</v>
      </c>
      <c r="K352" s="43"/>
    </row>
    <row r="353" spans="4:11">
      <c r="D353" s="39">
        <v>0.06</v>
      </c>
      <c r="F353" s="40" t="s">
        <v>8</v>
      </c>
      <c r="G353" s="41" t="s">
        <v>69</v>
      </c>
      <c r="H353" s="42" t="s">
        <v>148</v>
      </c>
      <c r="K353" s="43"/>
    </row>
    <row r="354" spans="4:11">
      <c r="D354" s="39">
        <v>0.13</v>
      </c>
      <c r="F354" s="40" t="s">
        <v>149</v>
      </c>
      <c r="G354" s="41" t="s">
        <v>18</v>
      </c>
      <c r="H354" s="42" t="s">
        <v>150</v>
      </c>
      <c r="K354" s="43"/>
    </row>
    <row r="355" spans="4:11">
      <c r="D355" s="44">
        <v>0.23</v>
      </c>
      <c r="F355" s="2" t="s">
        <v>17</v>
      </c>
      <c r="G355" s="41" t="s">
        <v>34</v>
      </c>
      <c r="H355" s="42" t="s">
        <v>151</v>
      </c>
      <c r="K355" s="43"/>
    </row>
    <row r="356" spans="4:11">
      <c r="F356" s="2" t="s">
        <v>24</v>
      </c>
      <c r="G356" s="41" t="s">
        <v>83</v>
      </c>
      <c r="H356" s="42" t="s">
        <v>72</v>
      </c>
      <c r="K356" s="43"/>
    </row>
    <row r="357" spans="4:11">
      <c r="G357" s="41" t="s">
        <v>9</v>
      </c>
      <c r="H357" s="42" t="s">
        <v>152</v>
      </c>
      <c r="K357" s="43"/>
    </row>
    <row r="358" spans="4:11">
      <c r="G358" s="41" t="s">
        <v>11</v>
      </c>
      <c r="H358" s="42" t="s">
        <v>70</v>
      </c>
      <c r="K358" s="43"/>
    </row>
    <row r="359" spans="4:11">
      <c r="G359" s="41" t="s">
        <v>38</v>
      </c>
      <c r="H359" s="42" t="s">
        <v>86</v>
      </c>
      <c r="K359" s="43"/>
    </row>
    <row r="360" spans="4:11">
      <c r="G360" s="41" t="s">
        <v>31</v>
      </c>
      <c r="H360" s="42" t="s">
        <v>92</v>
      </c>
    </row>
    <row r="361" spans="4:11">
      <c r="H361" s="42" t="s">
        <v>102</v>
      </c>
    </row>
    <row r="362" spans="4:11">
      <c r="H362" s="42" t="s">
        <v>153</v>
      </c>
    </row>
    <row r="363" spans="4:11">
      <c r="H363" s="42" t="s">
        <v>43</v>
      </c>
    </row>
    <row r="364" spans="4:11">
      <c r="H364" s="42" t="s">
        <v>108</v>
      </c>
    </row>
    <row r="365" spans="4:11">
      <c r="H365" s="42" t="s">
        <v>32</v>
      </c>
    </row>
    <row r="366" spans="4:11">
      <c r="H366" s="42" t="s">
        <v>154</v>
      </c>
    </row>
    <row r="367" spans="4:11">
      <c r="H367" s="42" t="s">
        <v>155</v>
      </c>
    </row>
    <row r="368" spans="4:11">
      <c r="H368" s="42" t="s">
        <v>156</v>
      </c>
    </row>
  </sheetData>
  <autoFilter ref="B2:H19" xr:uid="{6909AC49-15BE-458C-8EEA-C38F6CB6EDD8}"/>
  <sortState xmlns:xlrd2="http://schemas.microsoft.com/office/spreadsheetml/2017/richdata2" ref="B3:H119">
    <sortCondition ref="B3:B119"/>
  </sortState>
  <mergeCells count="1">
    <mergeCell ref="L6:O9"/>
  </mergeCells>
  <dataValidations count="6">
    <dataValidation type="list" allowBlank="1" showInputMessage="1" showErrorMessage="1" sqref="D3:D330" xr:uid="{9641644E-AF25-42A9-B1D5-092F8DF0562D}">
      <formula1>$D$352:$D$355</formula1>
    </dataValidation>
    <dataValidation type="list" allowBlank="1" showInputMessage="1" showErrorMessage="1" sqref="H3:H330" xr:uid="{E3251CFE-366F-4D34-891B-CB89AD18E3C3}">
      <formula1>$H$352:$H$368</formula1>
    </dataValidation>
    <dataValidation type="list" allowBlank="1" showInputMessage="1" showErrorMessage="1" sqref="G3:G330" xr:uid="{D5104364-6521-4477-B69F-337923209C4F}">
      <formula1>$G$352:$G$360</formula1>
    </dataValidation>
    <dataValidation allowBlank="1" showInputMessage="1" showErrorMessage="1" sqref="B3:B330" xr:uid="{729B84CB-B98E-4B83-9700-13CFBE81872E}"/>
    <dataValidation type="list" allowBlank="1" showInputMessage="1" showErrorMessage="1" sqref="F203:F330" xr:uid="{27187085-BC08-4C3E-9565-5E49C3C79636}">
      <formula1>$F$352:$F$356</formula1>
    </dataValidation>
    <dataValidation type="list" allowBlank="1" showInputMessage="1" showErrorMessage="1" sqref="F3:F202" xr:uid="{0A5641C5-EDBA-451E-9B32-A5E30AC6067B}">
      <formula1>$F$352:$F$358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9BF7-FED5-481E-884B-37811C8EC3D5}">
  <sheetPr>
    <pageSetUpPr fitToPage="1"/>
  </sheetPr>
  <dimension ref="A1:L92"/>
  <sheetViews>
    <sheetView zoomScale="115" zoomScaleNormal="115" workbookViewId="0">
      <selection activeCell="C11" sqref="C11:E11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223</v>
      </c>
      <c r="C3" s="82"/>
      <c r="D3" s="82"/>
      <c r="E3" s="83"/>
      <c r="F3" s="84" t="s">
        <v>160</v>
      </c>
      <c r="G3" s="84"/>
      <c r="H3" s="48">
        <f>G36</f>
        <v>1.6613286884491487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1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1.6613286884491487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2.4919930326737232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2.815952126921307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82</v>
      </c>
      <c r="B11" s="61" t="str">
        <f>IFERROR(VLOOKUP(A11,Matéria_Prima!$B$3:$H$330,5),"")</f>
        <v>kg</v>
      </c>
      <c r="C11" s="100">
        <v>0.3</v>
      </c>
      <c r="D11" s="101"/>
      <c r="E11" s="102"/>
      <c r="F11" s="62">
        <f>IFERROR(VLOOKUP(A11,Matéria_Prima!$B$3:$H$330,4),"0")</f>
        <v>4.1037735849056602</v>
      </c>
      <c r="G11" s="63">
        <f>C11*F11</f>
        <v>1.2311320754716981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104</v>
      </c>
      <c r="B12" s="61" t="str">
        <f>IFERROR(VLOOKUP(A12,Matéria_Prima!$B$3:$H$330,5),"")</f>
        <v>lt</v>
      </c>
      <c r="C12" s="95">
        <v>0.04</v>
      </c>
      <c r="D12" s="96"/>
      <c r="E12" s="97"/>
      <c r="F12" s="62">
        <f>IFERROR(VLOOKUP(A12,Matéria_Prima!$B$3:$H$330,4),"0")</f>
        <v>3.3739837398373989</v>
      </c>
      <c r="G12" s="63">
        <f t="shared" ref="G12:G33" si="0">C12*F12</f>
        <v>0.13495934959349595</v>
      </c>
      <c r="H12" s="98"/>
      <c r="I12" s="98"/>
      <c r="J12" s="99"/>
      <c r="K12" s="64" t="str">
        <f>IFERROR(VLOOKUP(A12,Matéria_Prima!$B$3:$H$330,7),"")</f>
        <v>Leite (e feito com, incl. Lactose)</v>
      </c>
    </row>
    <row r="13" spans="1:12">
      <c r="A13" s="60" t="s">
        <v>98</v>
      </c>
      <c r="B13" s="61" t="str">
        <f>IFERROR(VLOOKUP(A13,Matéria_Prima!$B$3:$H$330,5),"")</f>
        <v>kg</v>
      </c>
      <c r="C13" s="95">
        <v>1.4999999999999999E-2</v>
      </c>
      <c r="D13" s="96"/>
      <c r="E13" s="97"/>
      <c r="F13" s="62">
        <f>IFERROR(VLOOKUP(A13,Matéria_Prima!$B$3:$H$330,4),"0")</f>
        <v>11.113207547169811</v>
      </c>
      <c r="G13" s="63">
        <f t="shared" si="0"/>
        <v>0.16669811320754716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36</v>
      </c>
      <c r="B14" s="61" t="str">
        <f>IFERROR(VLOOKUP(A14,Matéria_Prima!$B$3:$H$330,5),"")</f>
        <v>lt</v>
      </c>
      <c r="C14" s="95">
        <v>5.0000000000000001E-3</v>
      </c>
      <c r="D14" s="96"/>
      <c r="E14" s="97"/>
      <c r="F14" s="62">
        <f>IFERROR(VLOOKUP(A14,Matéria_Prima!$B$3:$H$330,4),"0")</f>
        <v>18.252032520325201</v>
      </c>
      <c r="G14" s="63">
        <f t="shared" si="0"/>
        <v>9.1260162601626005E-2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75</v>
      </c>
      <c r="B15" s="61" t="str">
        <f>IFERROR(VLOOKUP(A15,Matéria_Prima!$B$3:$H$330,5),"")</f>
        <v>kg</v>
      </c>
      <c r="C15" s="95">
        <v>3.0000000000000001E-3</v>
      </c>
      <c r="D15" s="96"/>
      <c r="E15" s="97"/>
      <c r="F15" s="62">
        <f>IFERROR(VLOOKUP(A15,Matéria_Prima!$B$3:$H$330,4),"0")</f>
        <v>6.9433962264150946</v>
      </c>
      <c r="G15" s="63">
        <f t="shared" si="0"/>
        <v>2.0830188679245284E-2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/>
      <c r="B16" s="61" t="str">
        <f>IFERROR(VLOOKUP(A16,Matéria_Prima!$B$3:$H$330,5),"")</f>
        <v/>
      </c>
      <c r="C16" s="95"/>
      <c r="D16" s="96"/>
      <c r="E16" s="97"/>
      <c r="F16" s="62" t="str">
        <f>IFERROR(VLOOKUP(A16,Matéria_Prima!$B$3:$H$330,4),"0")</f>
        <v>0</v>
      </c>
      <c r="G16" s="63">
        <f t="shared" si="0"/>
        <v>0</v>
      </c>
      <c r="H16" s="98"/>
      <c r="I16" s="98"/>
      <c r="J16" s="99"/>
      <c r="K16" s="64" t="str">
        <f>IFERROR(VLOOKUP(A16,Matéria_Prima!$B$3:$H$330,7),"")</f>
        <v/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1.6448798895536125</v>
      </c>
    </row>
    <row r="35" spans="1:11">
      <c r="D35" s="111" t="s">
        <v>180</v>
      </c>
      <c r="E35" s="112"/>
      <c r="F35" s="70">
        <v>0.01</v>
      </c>
      <c r="G35" s="71">
        <f>F35*G34</f>
        <v>1.6448798895536125E-2</v>
      </c>
    </row>
    <row r="36" spans="1:11">
      <c r="D36" s="111" t="s">
        <v>181</v>
      </c>
      <c r="E36" s="112"/>
      <c r="F36" s="68"/>
      <c r="G36" s="69">
        <f>G34+G35</f>
        <v>1.6613286884491487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224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  <mergeCell ref="H10:J10"/>
    <mergeCell ref="C12:E12"/>
    <mergeCell ref="H12:J12"/>
    <mergeCell ref="C13:E13"/>
    <mergeCell ref="H13:J13"/>
    <mergeCell ref="C11:E11"/>
    <mergeCell ref="H11:J11"/>
    <mergeCell ref="C10:E10"/>
    <mergeCell ref="C14:E14"/>
    <mergeCell ref="H14:J14"/>
    <mergeCell ref="C15:E15"/>
    <mergeCell ref="H15:J15"/>
    <mergeCell ref="C16:E16"/>
    <mergeCell ref="H16:J16"/>
    <mergeCell ref="C17:E17"/>
    <mergeCell ref="H17:J17"/>
    <mergeCell ref="C18:E18"/>
    <mergeCell ref="H18:J18"/>
    <mergeCell ref="C19:E19"/>
    <mergeCell ref="H19:J19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D36:E36"/>
    <mergeCell ref="A38:G38"/>
    <mergeCell ref="H38:K38"/>
    <mergeCell ref="A39:G52"/>
    <mergeCell ref="H39:K52"/>
  </mergeCells>
  <conditionalFormatting sqref="K11:K33">
    <cfRule type="cellIs" dxfId="3" priority="2" operator="equal">
      <formula>0</formula>
    </cfRule>
  </conditionalFormatting>
  <conditionalFormatting sqref="F11:F33">
    <cfRule type="cellIs" dxfId="2" priority="1" operator="equal">
      <formula>0</formula>
    </cfRule>
  </conditionalFormatting>
  <dataValidations count="3">
    <dataValidation type="list" allowBlank="1" showInputMessage="1" showErrorMessage="1" sqref="E7" xr:uid="{17970D2A-72CF-4DA2-A1F2-ECDF601DF95F}">
      <formula1>$E$64:$E$66</formula1>
    </dataValidation>
    <dataValidation type="list" allowBlank="1" showInputMessage="1" showErrorMessage="1" sqref="B6:C6" xr:uid="{5D4BFF54-F432-4D1B-A885-C51B159830C7}">
      <formula1>$D$69:$D$92</formula1>
    </dataValidation>
    <dataValidation type="list" allowBlank="1" showInputMessage="1" showErrorMessage="1" sqref="B4:E4" xr:uid="{E3C8199F-23FD-4693-B60D-BF58E3B352D1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CDD3C9-D90F-4ACD-8240-8D60AE373382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E4FC-F8B3-40C7-A1CC-7DD286126329}">
  <sheetPr>
    <pageSetUpPr fitToPage="1"/>
  </sheetPr>
  <dimension ref="A1:L92"/>
  <sheetViews>
    <sheetView zoomScale="115" zoomScaleNormal="115" workbookViewId="0">
      <selection activeCell="C13" sqref="C13:E13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79</v>
      </c>
      <c r="C3" s="82"/>
      <c r="D3" s="82"/>
      <c r="E3" s="83"/>
      <c r="F3" s="84" t="s">
        <v>160</v>
      </c>
      <c r="G3" s="84"/>
      <c r="H3" s="48">
        <f>G36</f>
        <v>1.8666465294774839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1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1.8666465294774839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2.799969794216226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3.1639658674643356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16</v>
      </c>
      <c r="B11" s="61" t="str">
        <f>IFERROR(VLOOKUP(A11,Matéria_Prima!$B$3:$H$330,5),"")</f>
        <v>lt</v>
      </c>
      <c r="C11" s="100">
        <v>0.1</v>
      </c>
      <c r="D11" s="101"/>
      <c r="E11" s="102"/>
      <c r="F11" s="62">
        <f>IFERROR(VLOOKUP(A11,Matéria_Prima!$B$3:$H$330,4),"0")</f>
        <v>0</v>
      </c>
      <c r="G11" s="63">
        <f>C11*F11</f>
        <v>0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13</v>
      </c>
      <c r="B12" s="61" t="str">
        <f>IFERROR(VLOOKUP(A12,Matéria_Prima!$B$3:$H$330,5),"")</f>
        <v>kg</v>
      </c>
      <c r="C12" s="95">
        <v>2E-3</v>
      </c>
      <c r="D12" s="96"/>
      <c r="E12" s="97"/>
      <c r="F12" s="62">
        <f>IFERROR(VLOOKUP(A12,Matéria_Prima!$B$3:$H$330,4),"0")</f>
        <v>425.78861788617888</v>
      </c>
      <c r="G12" s="63">
        <f t="shared" ref="G12:G33" si="0">C12*F12</f>
        <v>0.85157723577235778</v>
      </c>
      <c r="H12" s="98"/>
      <c r="I12" s="98"/>
      <c r="J12" s="99"/>
      <c r="K12" s="64">
        <f>IFERROR(VLOOKUP(A12,Matéria_Prima!$B$3:$H$330,7),"")</f>
        <v>0</v>
      </c>
    </row>
    <row r="13" spans="1:12">
      <c r="A13" s="60" t="s">
        <v>12</v>
      </c>
      <c r="B13" s="61" t="str">
        <f>IFERROR(VLOOKUP(A13,Matéria_Prima!$B$3:$H$330,5),"")</f>
        <v>kg</v>
      </c>
      <c r="C13" s="95">
        <v>0.02</v>
      </c>
      <c r="D13" s="96"/>
      <c r="E13" s="97"/>
      <c r="F13" s="62">
        <f>IFERROR(VLOOKUP(A13,Matéria_Prima!$B$3:$H$330,4),"0")</f>
        <v>1.0849056603773584</v>
      </c>
      <c r="G13" s="63">
        <f t="shared" si="0"/>
        <v>2.1698113207547168E-2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137</v>
      </c>
      <c r="B14" s="61" t="str">
        <f>IFERROR(VLOOKUP(A14,Matéria_Prima!$B$3:$H$330,5),"")</f>
        <v>lt</v>
      </c>
      <c r="C14" s="95">
        <v>0.01</v>
      </c>
      <c r="D14" s="96"/>
      <c r="E14" s="97"/>
      <c r="F14" s="62">
        <f>IFERROR(VLOOKUP(A14,Matéria_Prima!$B$3:$H$330,4),"0")</f>
        <v>0.75221238938053103</v>
      </c>
      <c r="G14" s="63">
        <f t="shared" si="0"/>
        <v>7.5221238938053105E-3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93</v>
      </c>
      <c r="B15" s="61" t="str">
        <f>IFERROR(VLOOKUP(A15,Matéria_Prima!$B$3:$H$330,5),"")</f>
        <v>kg</v>
      </c>
      <c r="C15" s="95">
        <v>0.5</v>
      </c>
      <c r="D15" s="96"/>
      <c r="E15" s="97"/>
      <c r="F15" s="62">
        <f>IFERROR(VLOOKUP(A15,Matéria_Prima!$B$3:$H$330,4),"0")</f>
        <v>1.9716981132075468</v>
      </c>
      <c r="G15" s="63">
        <f t="shared" si="0"/>
        <v>0.98584905660377342</v>
      </c>
      <c r="H15" s="98" t="s">
        <v>225</v>
      </c>
      <c r="I15" s="98"/>
      <c r="J15" s="99"/>
      <c r="K15" s="64">
        <f>IFERROR(VLOOKUP(A15,Matéria_Prima!$B$3:$H$330,7),"")</f>
        <v>0</v>
      </c>
      <c r="L15" s="66"/>
    </row>
    <row r="16" spans="1:12">
      <c r="A16" s="60"/>
      <c r="B16" s="61" t="str">
        <f>IFERROR(VLOOKUP(A16,Matéria_Prima!$B$3:$H$330,5),"")</f>
        <v/>
      </c>
      <c r="C16" s="95"/>
      <c r="D16" s="96"/>
      <c r="E16" s="97"/>
      <c r="F16" s="62" t="str">
        <f>IFERROR(VLOOKUP(A16,Matéria_Prima!$B$3:$H$330,4),"0")</f>
        <v>0</v>
      </c>
      <c r="G16" s="63">
        <f t="shared" si="0"/>
        <v>0</v>
      </c>
      <c r="H16" s="98"/>
      <c r="I16" s="98"/>
      <c r="J16" s="99"/>
      <c r="K16" s="64" t="str">
        <f>IFERROR(VLOOKUP(A16,Matéria_Prima!$B$3:$H$330,7),"")</f>
        <v/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1.8666465294774839</v>
      </c>
    </row>
    <row r="35" spans="1:11">
      <c r="D35" s="111" t="s">
        <v>180</v>
      </c>
      <c r="E35" s="112"/>
      <c r="F35" s="70">
        <v>0</v>
      </c>
      <c r="G35" s="71">
        <f>F35*G34</f>
        <v>0</v>
      </c>
    </row>
    <row r="36" spans="1:11">
      <c r="D36" s="111" t="s">
        <v>181</v>
      </c>
      <c r="E36" s="112"/>
      <c r="F36" s="68"/>
      <c r="G36" s="69">
        <f>G34+G35</f>
        <v>1.8666465294774839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226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  <mergeCell ref="H10:J10"/>
    <mergeCell ref="C12:E12"/>
    <mergeCell ref="H12:J12"/>
    <mergeCell ref="C13:E13"/>
    <mergeCell ref="H13:J13"/>
    <mergeCell ref="C11:E11"/>
    <mergeCell ref="H11:J11"/>
    <mergeCell ref="C10:E10"/>
    <mergeCell ref="C14:E14"/>
    <mergeCell ref="H14:J14"/>
    <mergeCell ref="C15:E15"/>
    <mergeCell ref="H15:J15"/>
    <mergeCell ref="C16:E16"/>
    <mergeCell ref="H16:J16"/>
    <mergeCell ref="C17:E17"/>
    <mergeCell ref="H17:J17"/>
    <mergeCell ref="C18:E18"/>
    <mergeCell ref="H18:J18"/>
    <mergeCell ref="C19:E19"/>
    <mergeCell ref="H19:J19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D36:E36"/>
    <mergeCell ref="A38:G38"/>
    <mergeCell ref="H38:K38"/>
    <mergeCell ref="A39:G52"/>
    <mergeCell ref="H39:K52"/>
  </mergeCells>
  <conditionalFormatting sqref="K11:K33">
    <cfRule type="cellIs" dxfId="1" priority="2" operator="equal">
      <formula>0</formula>
    </cfRule>
  </conditionalFormatting>
  <conditionalFormatting sqref="F11:F33">
    <cfRule type="cellIs" dxfId="0" priority="1" operator="equal">
      <formula>0</formula>
    </cfRule>
  </conditionalFormatting>
  <dataValidations count="3">
    <dataValidation type="list" allowBlank="1" showInputMessage="1" showErrorMessage="1" sqref="E7" xr:uid="{1CC275D5-C02C-44B6-80F2-DCD27AFD6BF3}">
      <formula1>$E$64:$E$66</formula1>
    </dataValidation>
    <dataValidation type="list" allowBlank="1" showInputMessage="1" showErrorMessage="1" sqref="B6:C6" xr:uid="{72B7E742-49BA-4AC6-885E-CDABEBAFF7C8}">
      <formula1>$D$69:$D$92</formula1>
    </dataValidation>
    <dataValidation type="list" allowBlank="1" showInputMessage="1" showErrorMessage="1" sqref="B4:E4" xr:uid="{502C7770-7552-4223-82F7-9EBA86146B81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6CE227-1E80-4A1E-81D1-2A30AB74AE97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9F64-5A1E-4448-A231-BFF5B16A76E4}">
  <sheetPr>
    <pageSetUpPr fitToPage="1"/>
  </sheetPr>
  <dimension ref="A1:L92"/>
  <sheetViews>
    <sheetView zoomScale="115" zoomScaleNormal="115" workbookViewId="0">
      <selection activeCell="H19" sqref="H19:J19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159</v>
      </c>
      <c r="C3" s="82"/>
      <c r="D3" s="82"/>
      <c r="E3" s="83"/>
      <c r="F3" s="84" t="s">
        <v>160</v>
      </c>
      <c r="G3" s="84"/>
      <c r="H3" s="48">
        <f>G36</f>
        <v>0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/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 t="e">
        <f>H3/H4</f>
        <v>#DIV/0!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 t="e">
        <f>H5+H5*H8</f>
        <v>#DIV/0!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/>
      <c r="F7" s="84" t="s">
        <v>170</v>
      </c>
      <c r="G7" s="84"/>
      <c r="H7" s="53" t="e">
        <f>H6+H6*E7</f>
        <v>#DIV/0!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/>
      <c r="B11" s="61" t="str">
        <f>IFERROR(VLOOKUP(A11,Matéria_Prima!$B$3:$H$330,5),"")</f>
        <v/>
      </c>
      <c r="C11" s="100"/>
      <c r="D11" s="101"/>
      <c r="E11" s="102"/>
      <c r="F11" s="62" t="str">
        <f>IFERROR(VLOOKUP(A11,Matéria_Prima!$B$3:$H$330,4),"0")</f>
        <v>0</v>
      </c>
      <c r="G11" s="63">
        <f>C11*F11</f>
        <v>0</v>
      </c>
      <c r="H11" s="103"/>
      <c r="I11" s="104"/>
      <c r="J11" s="105"/>
      <c r="K11" s="64" t="str">
        <f>IFERROR(VLOOKUP(A11,Matéria_Prima!$B$3:$H$330,7),"")</f>
        <v/>
      </c>
    </row>
    <row r="12" spans="1:12">
      <c r="A12" s="60"/>
      <c r="B12" s="61" t="str">
        <f>IFERROR(VLOOKUP(A12,Matéria_Prima!$B$3:$H$330,5),"")</f>
        <v/>
      </c>
      <c r="C12" s="95"/>
      <c r="D12" s="96"/>
      <c r="E12" s="97"/>
      <c r="F12" s="62" t="str">
        <f>IFERROR(VLOOKUP(A12,Matéria_Prima!$B$3:$H$330,4),"0")</f>
        <v>0</v>
      </c>
      <c r="G12" s="63">
        <f t="shared" ref="G12:G33" si="0">C12*F12</f>
        <v>0</v>
      </c>
      <c r="H12" s="98"/>
      <c r="I12" s="98"/>
      <c r="J12" s="99"/>
      <c r="K12" s="64" t="str">
        <f>IFERROR(VLOOKUP(A12,Matéria_Prima!$B$3:$H$330,7),"")</f>
        <v/>
      </c>
    </row>
    <row r="13" spans="1:12">
      <c r="A13" s="60"/>
      <c r="B13" s="61" t="str">
        <f>IFERROR(VLOOKUP(A13,Matéria_Prima!$B$3:$H$330,5),"")</f>
        <v/>
      </c>
      <c r="C13" s="95"/>
      <c r="D13" s="96"/>
      <c r="E13" s="97"/>
      <c r="F13" s="62" t="str">
        <f>IFERROR(VLOOKUP(A13,Matéria_Prima!$B$3:$H$330,4),"0")</f>
        <v>0</v>
      </c>
      <c r="G13" s="63">
        <f t="shared" si="0"/>
        <v>0</v>
      </c>
      <c r="H13" s="98"/>
      <c r="I13" s="98"/>
      <c r="J13" s="99"/>
      <c r="K13" s="64" t="str">
        <f>IFERROR(VLOOKUP(A13,Matéria_Prima!$B$3:$H$330,7),"")</f>
        <v/>
      </c>
    </row>
    <row r="14" spans="1:12">
      <c r="A14" s="60"/>
      <c r="B14" s="61" t="str">
        <f>IFERROR(VLOOKUP(A14,Matéria_Prima!$B$3:$H$330,5),"")</f>
        <v/>
      </c>
      <c r="C14" s="95"/>
      <c r="D14" s="96"/>
      <c r="E14" s="97"/>
      <c r="F14" s="62" t="str">
        <f>IFERROR(VLOOKUP(A14,Matéria_Prima!$B$3:$H$330,4),"0")</f>
        <v>0</v>
      </c>
      <c r="G14" s="63">
        <f t="shared" si="0"/>
        <v>0</v>
      </c>
      <c r="H14" s="98"/>
      <c r="I14" s="98"/>
      <c r="J14" s="99"/>
      <c r="K14" s="64" t="str">
        <f>IFERROR(VLOOKUP(A14,Matéria_Prima!$B$3:$H$330,7),"")</f>
        <v/>
      </c>
    </row>
    <row r="15" spans="1:12">
      <c r="A15" s="60"/>
      <c r="B15" s="61" t="str">
        <f>IFERROR(VLOOKUP(A15,Matéria_Prima!$B$3:$H$330,5),"")</f>
        <v/>
      </c>
      <c r="C15" s="95"/>
      <c r="D15" s="96"/>
      <c r="E15" s="97"/>
      <c r="F15" s="62" t="str">
        <f>IFERROR(VLOOKUP(A15,Matéria_Prima!$B$3:$H$330,4),"0")</f>
        <v>0</v>
      </c>
      <c r="G15" s="63">
        <f t="shared" si="0"/>
        <v>0</v>
      </c>
      <c r="H15" s="98"/>
      <c r="I15" s="98"/>
      <c r="J15" s="99"/>
      <c r="K15" s="64" t="str">
        <f>IFERROR(VLOOKUP(A15,Matéria_Prima!$B$3:$H$330,7),"")</f>
        <v/>
      </c>
      <c r="L15" s="66"/>
    </row>
    <row r="16" spans="1:12">
      <c r="A16" s="60"/>
      <c r="B16" s="61" t="str">
        <f>IFERROR(VLOOKUP(A16,Matéria_Prima!$B$3:$H$330,5),"")</f>
        <v/>
      </c>
      <c r="C16" s="95"/>
      <c r="D16" s="96"/>
      <c r="E16" s="97"/>
      <c r="F16" s="62" t="str">
        <f>IFERROR(VLOOKUP(A16,Matéria_Prima!$B$3:$H$330,4),"0")</f>
        <v>0</v>
      </c>
      <c r="G16" s="63">
        <f t="shared" si="0"/>
        <v>0</v>
      </c>
      <c r="H16" s="98"/>
      <c r="I16" s="98"/>
      <c r="J16" s="99"/>
      <c r="K16" s="64" t="str">
        <f>IFERROR(VLOOKUP(A16,Matéria_Prima!$B$3:$H$330,7),"")</f>
        <v/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0</v>
      </c>
    </row>
    <row r="35" spans="1:11">
      <c r="D35" s="111" t="s">
        <v>180</v>
      </c>
      <c r="E35" s="112"/>
      <c r="F35" s="70"/>
      <c r="G35" s="71">
        <f>F35*G34</f>
        <v>0</v>
      </c>
    </row>
    <row r="36" spans="1:11">
      <c r="D36" s="111" t="s">
        <v>181</v>
      </c>
      <c r="E36" s="112"/>
      <c r="F36" s="68"/>
      <c r="G36" s="69">
        <f>G34+G35</f>
        <v>0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16"/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19" priority="2" operator="equal">
      <formula>0</formula>
    </cfRule>
  </conditionalFormatting>
  <conditionalFormatting sqref="F11:F33">
    <cfRule type="cellIs" dxfId="18" priority="1" operator="equal">
      <formula>0</formula>
    </cfRule>
  </conditionalFormatting>
  <dataValidations count="3">
    <dataValidation type="list" allowBlank="1" showInputMessage="1" showErrorMessage="1" sqref="B4:E4" xr:uid="{ED3A92EA-E5B5-413D-AF66-9452C9A017C3}">
      <formula1>$B$69:$B$87</formula1>
    </dataValidation>
    <dataValidation type="list" allowBlank="1" showInputMessage="1" showErrorMessage="1" sqref="B6:C6" xr:uid="{2E08BB8F-933D-4E6F-8326-0E2AFD237553}">
      <formula1>$D$69:$D$92</formula1>
    </dataValidation>
    <dataValidation type="list" allowBlank="1" showInputMessage="1" showErrorMessage="1" sqref="E7" xr:uid="{41912AA4-CCBE-43CF-BB15-46EBFE1B8651}">
      <formula1>$E$64:$E$66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82D449-4689-4C4D-BB9B-96AF9F0942C6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CEE2-D192-41B3-B7E7-C278E95BE2C3}">
  <sheetPr>
    <pageSetUpPr fitToPage="1"/>
  </sheetPr>
  <dimension ref="A1:L92"/>
  <sheetViews>
    <sheetView topLeftCell="A8" zoomScale="115" zoomScaleNormal="115" workbookViewId="0">
      <selection activeCell="B12" sqref="B12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206</v>
      </c>
      <c r="C3" s="82"/>
      <c r="D3" s="82"/>
      <c r="E3" s="83"/>
      <c r="F3" s="84" t="s">
        <v>160</v>
      </c>
      <c r="G3" s="84"/>
      <c r="H3" s="48">
        <f>G36</f>
        <v>7.9188921657999005</v>
      </c>
      <c r="I3" s="85" t="s">
        <v>161</v>
      </c>
      <c r="J3" s="85"/>
      <c r="K3" s="85"/>
    </row>
    <row r="4" spans="1:12" ht="17.45" customHeight="1">
      <c r="A4" s="49" t="s">
        <v>162</v>
      </c>
      <c r="B4" s="86" t="s">
        <v>189</v>
      </c>
      <c r="C4" s="86"/>
      <c r="D4" s="86"/>
      <c r="E4" s="87"/>
      <c r="F4" s="84" t="s">
        <v>163</v>
      </c>
      <c r="G4" s="84"/>
      <c r="H4" s="50">
        <v>2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3.9594460828999503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5.9391691243499256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6.7112611105154159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44</v>
      </c>
      <c r="B11" s="61" t="str">
        <f>IFERROR(VLOOKUP(A11,Matéria_Prima!$B$3:$H$330,5),"")</f>
        <v>kg</v>
      </c>
      <c r="C11" s="100">
        <v>0.3</v>
      </c>
      <c r="D11" s="101"/>
      <c r="E11" s="102"/>
      <c r="F11" s="62">
        <f>IFERROR(VLOOKUP(A11,Matéria_Prima!$B$3:$H$330,4),"0")</f>
        <v>16.537735849056602</v>
      </c>
      <c r="G11" s="63">
        <f>C11*F11</f>
        <v>4.9613207547169802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88</v>
      </c>
      <c r="B12" s="61" t="str">
        <f>IFERROR(VLOOKUP(A12,Matéria_Prima!$B$3:$H$330,5),"")</f>
        <v>kg</v>
      </c>
      <c r="C12" s="95">
        <v>0.03</v>
      </c>
      <c r="D12" s="96"/>
      <c r="E12" s="97"/>
      <c r="F12" s="62">
        <f>IFERROR(VLOOKUP(A12,Matéria_Prima!$B$3:$H$330,4),"0")</f>
        <v>2.2035398230088501</v>
      </c>
      <c r="G12" s="63">
        <f t="shared" ref="G12:G33" si="0">C12*F12</f>
        <v>6.6106194690265505E-2</v>
      </c>
      <c r="H12" s="98" t="s">
        <v>207</v>
      </c>
      <c r="I12" s="98"/>
      <c r="J12" s="99"/>
      <c r="K12" s="64">
        <f>IFERROR(VLOOKUP(A12,Matéria_Prima!$B$3:$H$330,7),"")</f>
        <v>0</v>
      </c>
    </row>
    <row r="13" spans="1:12">
      <c r="A13" s="60" t="s">
        <v>84</v>
      </c>
      <c r="B13" s="61" t="str">
        <f>IFERROR(VLOOKUP(A13,Matéria_Prima!$B$3:$H$330,5),"")</f>
        <v>kg</v>
      </c>
      <c r="C13" s="95">
        <v>0.08</v>
      </c>
      <c r="D13" s="96"/>
      <c r="E13" s="97"/>
      <c r="F13" s="62">
        <f>IFERROR(VLOOKUP(A13,Matéria_Prima!$B$3:$H$330,4),"0")</f>
        <v>1.1226415094339621</v>
      </c>
      <c r="G13" s="63">
        <f t="shared" si="0"/>
        <v>8.981132075471697E-2</v>
      </c>
      <c r="H13" s="98" t="s">
        <v>207</v>
      </c>
      <c r="I13" s="98"/>
      <c r="J13" s="99"/>
      <c r="K13" s="64">
        <f>IFERROR(VLOOKUP(A13,Matéria_Prima!$B$3:$H$330,7),"")</f>
        <v>0</v>
      </c>
    </row>
    <row r="14" spans="1:12">
      <c r="A14" s="60" t="s">
        <v>128</v>
      </c>
      <c r="B14" s="61" t="str">
        <f>IFERROR(VLOOKUP(A14,Matéria_Prima!$B$3:$H$330,5),"")</f>
        <v>kg</v>
      </c>
      <c r="C14" s="95">
        <v>8.0000000000000002E-3</v>
      </c>
      <c r="D14" s="96"/>
      <c r="E14" s="97"/>
      <c r="F14" s="62">
        <f>IFERROR(VLOOKUP(A14,Matéria_Prima!$B$3:$H$330,4),"0")</f>
        <v>0.3983739837398374</v>
      </c>
      <c r="G14" s="63">
        <f t="shared" si="0"/>
        <v>3.1869918699186993E-3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116</v>
      </c>
      <c r="B15" s="61" t="str">
        <f>IFERROR(VLOOKUP(A15,Matéria_Prima!$B$3:$H$330,5),"")</f>
        <v>kg</v>
      </c>
      <c r="C15" s="95">
        <v>4.0000000000000001E-3</v>
      </c>
      <c r="D15" s="96"/>
      <c r="E15" s="97"/>
      <c r="F15" s="62">
        <f>IFERROR(VLOOKUP(A15,Matéria_Prima!$B$3:$H$330,4),"0")</f>
        <v>88.617886178861795</v>
      </c>
      <c r="G15" s="63">
        <f t="shared" si="0"/>
        <v>0.35447154471544717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 t="s">
        <v>47</v>
      </c>
      <c r="B16" s="61" t="str">
        <f>IFERROR(VLOOKUP(A16,Matéria_Prima!$B$3:$H$330,5),"")</f>
        <v>kg</v>
      </c>
      <c r="C16" s="95">
        <v>0.01</v>
      </c>
      <c r="D16" s="96"/>
      <c r="E16" s="97"/>
      <c r="F16" s="62">
        <f>IFERROR(VLOOKUP(A16,Matéria_Prima!$B$3:$H$330,4),"0")</f>
        <v>40.243902439024389</v>
      </c>
      <c r="G16" s="63">
        <f t="shared" si="0"/>
        <v>0.40243902439024387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 t="s">
        <v>48</v>
      </c>
      <c r="B17" s="61" t="str">
        <f>IFERROR(VLOOKUP(A17,Matéria_Prima!$B$3:$H$330,5),"")</f>
        <v>kg</v>
      </c>
      <c r="C17" s="95">
        <v>0.12</v>
      </c>
      <c r="D17" s="96"/>
      <c r="E17" s="97"/>
      <c r="F17" s="62">
        <f>IFERROR(VLOOKUP(A17,Matéria_Prima!$B$3:$H$330,4),"0")</f>
        <v>0.99056603773584906</v>
      </c>
      <c r="G17" s="63">
        <f t="shared" si="0"/>
        <v>0.11886792452830189</v>
      </c>
      <c r="H17" s="98"/>
      <c r="I17" s="98"/>
      <c r="J17" s="99"/>
      <c r="K17" s="64">
        <f>IFERROR(VLOOKUP(A17,Matéria_Prima!$B$3:$H$330,7),"")</f>
        <v>0</v>
      </c>
    </row>
    <row r="18" spans="1:11">
      <c r="A18" s="60" t="s">
        <v>57</v>
      </c>
      <c r="B18" s="61" t="str">
        <f>IFERROR(VLOOKUP(A18,Matéria_Prima!$B$3:$H$330,5),"")</f>
        <v>kg</v>
      </c>
      <c r="C18" s="95">
        <v>0.12</v>
      </c>
      <c r="D18" s="96"/>
      <c r="E18" s="97"/>
      <c r="F18" s="62">
        <f>IFERROR(VLOOKUP(A18,Matéria_Prima!$B$3:$H$330,4),"0")</f>
        <v>2.0660377358490565</v>
      </c>
      <c r="G18" s="63">
        <f t="shared" si="0"/>
        <v>0.24792452830188677</v>
      </c>
      <c r="H18" s="98"/>
      <c r="I18" s="98"/>
      <c r="J18" s="99"/>
      <c r="K18" s="64">
        <f>IFERROR(VLOOKUP(A18,Matéria_Prima!$B$3:$H$330,7),"")</f>
        <v>0</v>
      </c>
    </row>
    <row r="19" spans="1:11">
      <c r="A19" s="60" t="s">
        <v>7</v>
      </c>
      <c r="B19" s="61" t="str">
        <f>IFERROR(VLOOKUP(A19,Matéria_Prima!$B$3:$H$330,5),"")</f>
        <v>kg</v>
      </c>
      <c r="C19" s="95">
        <v>0.15</v>
      </c>
      <c r="D19" s="96"/>
      <c r="E19" s="97"/>
      <c r="F19" s="62">
        <f>IFERROR(VLOOKUP(A19,Matéria_Prima!$B$3:$H$330,4),"0")</f>
        <v>1.3679245283018866</v>
      </c>
      <c r="G19" s="63">
        <f t="shared" si="0"/>
        <v>0.20518867924528297</v>
      </c>
      <c r="H19" s="98"/>
      <c r="I19" s="98"/>
      <c r="J19" s="99"/>
      <c r="K19" s="64">
        <f>IFERROR(VLOOKUP(A19,Matéria_Prima!$B$3:$H$330,7),"")</f>
        <v>0</v>
      </c>
    </row>
    <row r="20" spans="1:11">
      <c r="A20" s="60" t="s">
        <v>19</v>
      </c>
      <c r="B20" s="61" t="str">
        <f>IFERROR(VLOOKUP(A20,Matéria_Prima!$B$3:$H$330,5),"")</f>
        <v>kg</v>
      </c>
      <c r="C20" s="95">
        <v>0.15</v>
      </c>
      <c r="D20" s="96"/>
      <c r="E20" s="97"/>
      <c r="F20" s="62">
        <f>IFERROR(VLOOKUP(A20,Matéria_Prima!$B$3:$H$330,4),"0")</f>
        <v>2.5377358490566038</v>
      </c>
      <c r="G20" s="63">
        <f t="shared" si="0"/>
        <v>0.38066037735849056</v>
      </c>
      <c r="H20" s="98"/>
      <c r="I20" s="98"/>
      <c r="J20" s="99"/>
      <c r="K20" s="64">
        <f>IFERROR(VLOOKUP(A20,Matéria_Prima!$B$3:$H$330,7),"")</f>
        <v>0</v>
      </c>
    </row>
    <row r="21" spans="1:11">
      <c r="A21" s="60" t="s">
        <v>126</v>
      </c>
      <c r="B21" s="61" t="str">
        <f>IFERROR(VLOOKUP(A21,Matéria_Prima!$B$3:$H$330,5),"")</f>
        <v>kg</v>
      </c>
      <c r="C21" s="95">
        <v>7.4999999999999997E-2</v>
      </c>
      <c r="D21" s="96"/>
      <c r="E21" s="97"/>
      <c r="F21" s="62">
        <f>IFERROR(VLOOKUP(A21,Matéria_Prima!$B$3:$H$330,4),"0")</f>
        <v>9.3396226415094343</v>
      </c>
      <c r="G21" s="63">
        <f t="shared" si="0"/>
        <v>0.70047169811320753</v>
      </c>
      <c r="H21" s="98"/>
      <c r="I21" s="98"/>
      <c r="J21" s="99"/>
      <c r="K21" s="64">
        <f>IFERROR(VLOOKUP(A21,Matéria_Prima!$B$3:$H$330,7),"")</f>
        <v>0</v>
      </c>
    </row>
    <row r="22" spans="1:11">
      <c r="A22" s="60" t="s">
        <v>139</v>
      </c>
      <c r="B22" s="61" t="str">
        <f>IFERROR(VLOOKUP(A22,Matéria_Prima!$B$3:$H$330,5),"")</f>
        <v>lt</v>
      </c>
      <c r="C22" s="95">
        <v>0.12</v>
      </c>
      <c r="D22" s="96"/>
      <c r="E22" s="97"/>
      <c r="F22" s="62">
        <f>IFERROR(VLOOKUP(A22,Matéria_Prima!$B$3:$H$330,4),"0")</f>
        <v>1.943089430894309</v>
      </c>
      <c r="G22" s="63">
        <f t="shared" si="0"/>
        <v>0.23317073170731706</v>
      </c>
      <c r="H22" s="98"/>
      <c r="I22" s="98"/>
      <c r="J22" s="99"/>
      <c r="K22" s="64" t="str">
        <f>IFERROR(VLOOKUP(A22,Matéria_Prima!$B$3:$H$330,7),"")</f>
        <v>Dióxido de Sulfit e Sulfitos</v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7.7636197703920597</v>
      </c>
    </row>
    <row r="35" spans="1:11">
      <c r="D35" s="111" t="s">
        <v>180</v>
      </c>
      <c r="E35" s="112"/>
      <c r="F35" s="70">
        <v>0.02</v>
      </c>
      <c r="G35" s="71">
        <f>F35*G34</f>
        <v>0.15527239540784118</v>
      </c>
    </row>
    <row r="36" spans="1:11">
      <c r="D36" s="111" t="s">
        <v>181</v>
      </c>
      <c r="E36" s="112"/>
      <c r="F36" s="68"/>
      <c r="G36" s="69">
        <f>G34+G35</f>
        <v>7.9188921657999005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208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17" priority="2" operator="equal">
      <formula>0</formula>
    </cfRule>
  </conditionalFormatting>
  <conditionalFormatting sqref="F11:F33">
    <cfRule type="cellIs" dxfId="16" priority="1" operator="equal">
      <formula>0</formula>
    </cfRule>
  </conditionalFormatting>
  <dataValidations count="3">
    <dataValidation type="list" allowBlank="1" showInputMessage="1" showErrorMessage="1" sqref="E7" xr:uid="{D22A228C-6305-40A1-9706-FDA21234D4CD}">
      <formula1>$E$64:$E$66</formula1>
    </dataValidation>
    <dataValidation type="list" allowBlank="1" showInputMessage="1" showErrorMessage="1" sqref="B6:C6" xr:uid="{0C44A77C-605B-4DA8-ADF1-F63F8FCE1A63}">
      <formula1>$D$69:$D$92</formula1>
    </dataValidation>
    <dataValidation type="list" allowBlank="1" showInputMessage="1" showErrorMessage="1" sqref="B4:E4" xr:uid="{76C04E30-4C0B-448D-A605-1D0F1D9E59BC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FC6A8A-156E-41CA-A745-DAF67272CD1A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4100-B4FB-4C55-B7A7-93A3E1BC0389}">
  <sheetPr>
    <pageSetUpPr fitToPage="1"/>
  </sheetPr>
  <dimension ref="A1:L92"/>
  <sheetViews>
    <sheetView zoomScale="115" zoomScaleNormal="115" workbookViewId="0">
      <selection sqref="A1:K36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126" t="s">
        <v>209</v>
      </c>
      <c r="C3" s="82"/>
      <c r="D3" s="82"/>
      <c r="E3" s="83"/>
      <c r="F3" s="84" t="s">
        <v>160</v>
      </c>
      <c r="G3" s="84"/>
      <c r="H3" s="48">
        <f>G36</f>
        <v>9.4893694268761006</v>
      </c>
      <c r="I3" s="85" t="s">
        <v>161</v>
      </c>
      <c r="J3" s="85"/>
      <c r="K3" s="85"/>
    </row>
    <row r="4" spans="1:12" ht="17.45" customHeight="1">
      <c r="A4" s="49" t="s">
        <v>162</v>
      </c>
      <c r="B4" s="86" t="s">
        <v>189</v>
      </c>
      <c r="C4" s="86"/>
      <c r="D4" s="86"/>
      <c r="E4" s="87"/>
      <c r="F4" s="84" t="s">
        <v>163</v>
      </c>
      <c r="G4" s="84"/>
      <c r="H4" s="50">
        <v>2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4.7446847134380503</v>
      </c>
      <c r="I5" s="85"/>
      <c r="J5" s="85"/>
      <c r="K5" s="85"/>
    </row>
    <row r="6" spans="1:12" ht="17.45" customHeight="1">
      <c r="A6" s="49" t="s">
        <v>166</v>
      </c>
      <c r="B6" s="90" t="s">
        <v>210</v>
      </c>
      <c r="C6" s="90"/>
      <c r="D6" s="47" t="s">
        <v>167</v>
      </c>
      <c r="E6" s="51"/>
      <c r="F6" s="84" t="s">
        <v>168</v>
      </c>
      <c r="G6" s="84"/>
      <c r="H6" s="48">
        <f>H5+H5*H8</f>
        <v>7.117027070157075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8.042240589277494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44</v>
      </c>
      <c r="B11" s="61" t="str">
        <f>IFERROR(VLOOKUP(A11,Matéria_Prima!$B$3:$H$330,5),"")</f>
        <v>kg</v>
      </c>
      <c r="C11" s="100">
        <v>0.3</v>
      </c>
      <c r="D11" s="101"/>
      <c r="E11" s="102"/>
      <c r="F11" s="62">
        <f>IFERROR(VLOOKUP(A11,Matéria_Prima!$B$3:$H$330,4),"0")</f>
        <v>16.537735849056602</v>
      </c>
      <c r="G11" s="63">
        <f>C11*F11</f>
        <v>4.9613207547169802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88</v>
      </c>
      <c r="B12" s="61" t="str">
        <f>IFERROR(VLOOKUP(A12,Matéria_Prima!$B$3:$H$330,5),"")</f>
        <v>kg</v>
      </c>
      <c r="C12" s="95">
        <v>0.03</v>
      </c>
      <c r="D12" s="96"/>
      <c r="E12" s="97"/>
      <c r="F12" s="62">
        <f>IFERROR(VLOOKUP(A12,Matéria_Prima!$B$3:$H$330,4),"0")</f>
        <v>2.2035398230088501</v>
      </c>
      <c r="G12" s="63">
        <f t="shared" ref="G12:G33" si="0">C12*F12</f>
        <v>6.6106194690265505E-2</v>
      </c>
      <c r="H12" s="98" t="s">
        <v>211</v>
      </c>
      <c r="I12" s="98"/>
      <c r="J12" s="99"/>
      <c r="K12" s="64">
        <f>IFERROR(VLOOKUP(A12,Matéria_Prima!$B$3:$H$330,7),"")</f>
        <v>0</v>
      </c>
    </row>
    <row r="13" spans="1:12">
      <c r="A13" s="60" t="s">
        <v>84</v>
      </c>
      <c r="B13" s="61" t="str">
        <f>IFERROR(VLOOKUP(A13,Matéria_Prima!$B$3:$H$330,5),"")</f>
        <v>kg</v>
      </c>
      <c r="C13" s="95">
        <v>0.08</v>
      </c>
      <c r="D13" s="96"/>
      <c r="E13" s="97"/>
      <c r="F13" s="62">
        <f>IFERROR(VLOOKUP(A13,Matéria_Prima!$B$3:$H$330,4),"0")</f>
        <v>1.1226415094339621</v>
      </c>
      <c r="G13" s="63">
        <f t="shared" si="0"/>
        <v>8.981132075471697E-2</v>
      </c>
      <c r="H13" s="98" t="s">
        <v>211</v>
      </c>
      <c r="I13" s="98"/>
      <c r="J13" s="99"/>
      <c r="K13" s="64">
        <f>IFERROR(VLOOKUP(A13,Matéria_Prima!$B$3:$H$330,7),"")</f>
        <v>0</v>
      </c>
    </row>
    <row r="14" spans="1:12">
      <c r="A14" s="60" t="s">
        <v>128</v>
      </c>
      <c r="B14" s="61" t="str">
        <f>IFERROR(VLOOKUP(A14,Matéria_Prima!$B$3:$H$330,5),"")</f>
        <v>kg</v>
      </c>
      <c r="C14" s="95">
        <v>5.0000000000000001E-3</v>
      </c>
      <c r="D14" s="96"/>
      <c r="E14" s="97"/>
      <c r="F14" s="62">
        <f>IFERROR(VLOOKUP(A14,Matéria_Prima!$B$3:$H$330,4),"0")</f>
        <v>0.3983739837398374</v>
      </c>
      <c r="G14" s="63">
        <f t="shared" si="0"/>
        <v>1.9918699186991869E-3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116</v>
      </c>
      <c r="B15" s="61" t="str">
        <f>IFERROR(VLOOKUP(A15,Matéria_Prima!$B$3:$H$330,5),"")</f>
        <v>kg</v>
      </c>
      <c r="C15" s="95">
        <v>3.0000000000000001E-3</v>
      </c>
      <c r="D15" s="96"/>
      <c r="E15" s="97"/>
      <c r="F15" s="62">
        <f>IFERROR(VLOOKUP(A15,Matéria_Prima!$B$3:$H$330,4),"0")</f>
        <v>88.617886178861795</v>
      </c>
      <c r="G15" s="63">
        <f t="shared" si="0"/>
        <v>0.26585365853658538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 t="s">
        <v>47</v>
      </c>
      <c r="B16" s="61" t="str">
        <f>IFERROR(VLOOKUP(A16,Matéria_Prima!$B$3:$H$330,5),"")</f>
        <v>kg</v>
      </c>
      <c r="C16" s="95">
        <v>0.01</v>
      </c>
      <c r="D16" s="96"/>
      <c r="E16" s="97"/>
      <c r="F16" s="62">
        <f>IFERROR(VLOOKUP(A16,Matéria_Prima!$B$3:$H$330,4),"0")</f>
        <v>40.243902439024389</v>
      </c>
      <c r="G16" s="63">
        <f t="shared" si="0"/>
        <v>0.40243902439024387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 t="s">
        <v>77</v>
      </c>
      <c r="B17" s="61" t="str">
        <f>IFERROR(VLOOKUP(A17,Matéria_Prima!$B$3:$H$330,5),"")</f>
        <v>kg</v>
      </c>
      <c r="C17" s="95">
        <v>0.02</v>
      </c>
      <c r="D17" s="96"/>
      <c r="E17" s="97"/>
      <c r="F17" s="62">
        <f>IFERROR(VLOOKUP(A17,Matéria_Prima!$B$3:$H$330,4),"0")</f>
        <v>68.699186991869922</v>
      </c>
      <c r="G17" s="63">
        <f t="shared" si="0"/>
        <v>1.3739837398373984</v>
      </c>
      <c r="H17" s="98"/>
      <c r="I17" s="98"/>
      <c r="J17" s="99"/>
      <c r="K17" s="64">
        <f>IFERROR(VLOOKUP(A17,Matéria_Prima!$B$3:$H$330,7),"")</f>
        <v>0</v>
      </c>
    </row>
    <row r="18" spans="1:11">
      <c r="A18" s="60" t="s">
        <v>27</v>
      </c>
      <c r="B18" s="61" t="str">
        <f>IFERROR(VLOOKUP(A18,Matéria_Prima!$B$3:$H$330,5),"")</f>
        <v>lt</v>
      </c>
      <c r="C18" s="95">
        <v>0.01</v>
      </c>
      <c r="D18" s="96"/>
      <c r="E18" s="97"/>
      <c r="F18" s="62">
        <f>IFERROR(VLOOKUP(A18,Matéria_Prima!$B$3:$H$330,4),"0")</f>
        <v>4.3867924528301891</v>
      </c>
      <c r="G18" s="63">
        <f t="shared" si="0"/>
        <v>4.3867924528301891E-2</v>
      </c>
      <c r="H18" s="98"/>
      <c r="I18" s="98"/>
      <c r="J18" s="99"/>
      <c r="K18" s="64">
        <f>IFERROR(VLOOKUP(A18,Matéria_Prima!$B$3:$H$330,7),"")</f>
        <v>0</v>
      </c>
    </row>
    <row r="19" spans="1:11">
      <c r="A19" s="60" t="s">
        <v>46</v>
      </c>
      <c r="B19" s="61" t="str">
        <f>IFERROR(VLOOKUP(A19,Matéria_Prima!$B$3:$H$330,5),"")</f>
        <v>kg</v>
      </c>
      <c r="C19" s="95">
        <v>0.03</v>
      </c>
      <c r="D19" s="96"/>
      <c r="E19" s="97"/>
      <c r="F19" s="62">
        <f>IFERROR(VLOOKUP(A19,Matéria_Prima!$B$3:$H$330,4),"0")</f>
        <v>2.3490566037735849</v>
      </c>
      <c r="G19" s="63">
        <f t="shared" si="0"/>
        <v>7.047169811320754E-2</v>
      </c>
      <c r="H19" s="98"/>
      <c r="I19" s="98"/>
      <c r="J19" s="99"/>
      <c r="K19" s="64">
        <f>IFERROR(VLOOKUP(A19,Matéria_Prima!$B$3:$H$330,7),"")</f>
        <v>0</v>
      </c>
    </row>
    <row r="20" spans="1:11">
      <c r="A20" s="60" t="s">
        <v>124</v>
      </c>
      <c r="B20" s="61" t="str">
        <f>IFERROR(VLOOKUP(A20,Matéria_Prima!$B$3:$H$330,5),"")</f>
        <v>kg</v>
      </c>
      <c r="C20" s="95">
        <v>0.03</v>
      </c>
      <c r="D20" s="96"/>
      <c r="E20" s="97"/>
      <c r="F20" s="62">
        <f>IFERROR(VLOOKUP(A20,Matéria_Prima!$B$3:$H$330,4),"0")</f>
        <v>9.3867924528301874</v>
      </c>
      <c r="G20" s="63">
        <f t="shared" si="0"/>
        <v>0.28160377358490563</v>
      </c>
      <c r="H20" s="98"/>
      <c r="I20" s="98"/>
      <c r="J20" s="99"/>
      <c r="K20" s="64">
        <f>IFERROR(VLOOKUP(A20,Matéria_Prima!$B$3:$H$330,7),"")</f>
        <v>0</v>
      </c>
    </row>
    <row r="21" spans="1:11">
      <c r="A21" s="60" t="s">
        <v>112</v>
      </c>
      <c r="B21" s="61" t="str">
        <f>IFERROR(VLOOKUP(A21,Matéria_Prima!$B$3:$H$330,5),"")</f>
        <v>kg</v>
      </c>
      <c r="C21" s="95">
        <v>0.04</v>
      </c>
      <c r="D21" s="96"/>
      <c r="E21" s="97"/>
      <c r="F21" s="62">
        <f>IFERROR(VLOOKUP(A21,Matéria_Prima!$B$3:$H$330,4),"0")</f>
        <v>3.1037735849056602</v>
      </c>
      <c r="G21" s="63">
        <f t="shared" si="0"/>
        <v>0.12415094339622641</v>
      </c>
      <c r="H21" s="98"/>
      <c r="I21" s="98"/>
      <c r="J21" s="99"/>
      <c r="K21" s="64">
        <f>IFERROR(VLOOKUP(A21,Matéria_Prima!$B$3:$H$330,7),"")</f>
        <v>0</v>
      </c>
    </row>
    <row r="22" spans="1:11">
      <c r="A22" s="60" t="s">
        <v>142</v>
      </c>
      <c r="B22" s="61" t="str">
        <f>IFERROR(VLOOKUP(A22,Matéria_Prima!$B$3:$H$330,5),"")</f>
        <v>lt</v>
      </c>
      <c r="C22" s="95">
        <v>0.5</v>
      </c>
      <c r="D22" s="96"/>
      <c r="E22" s="97"/>
      <c r="F22" s="62">
        <f>IFERROR(VLOOKUP(A22,Matéria_Prima!$B$3:$H$330,4),"0")</f>
        <v>3.2434049144298429</v>
      </c>
      <c r="G22" s="63">
        <f t="shared" si="0"/>
        <v>1.6217024572149215</v>
      </c>
      <c r="H22" s="98"/>
      <c r="I22" s="98"/>
      <c r="J22" s="99"/>
      <c r="K22" s="64">
        <f>IFERROR(VLOOKUP(A22,Matéria_Prima!$B$3:$H$330,7),"")</f>
        <v>0</v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9.3033033596824524</v>
      </c>
    </row>
    <row r="35" spans="1:11">
      <c r="D35" s="111" t="s">
        <v>180</v>
      </c>
      <c r="E35" s="112"/>
      <c r="F35" s="70">
        <v>0.02</v>
      </c>
      <c r="G35" s="71">
        <f>F35*G34</f>
        <v>0.18606606719364904</v>
      </c>
    </row>
    <row r="36" spans="1:11">
      <c r="D36" s="111" t="s">
        <v>181</v>
      </c>
      <c r="E36" s="112"/>
      <c r="F36" s="68"/>
      <c r="G36" s="69">
        <f>G34+G35</f>
        <v>9.4893694268761006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212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15" priority="2" operator="equal">
      <formula>0</formula>
    </cfRule>
  </conditionalFormatting>
  <conditionalFormatting sqref="F11:F33">
    <cfRule type="cellIs" dxfId="14" priority="1" operator="equal">
      <formula>0</formula>
    </cfRule>
  </conditionalFormatting>
  <dataValidations count="3">
    <dataValidation type="list" allowBlank="1" showInputMessage="1" showErrorMessage="1" sqref="E7" xr:uid="{DBDC1FEB-6462-41B3-80DB-80BA029F47DB}">
      <formula1>$E$64:$E$66</formula1>
    </dataValidation>
    <dataValidation type="list" allowBlank="1" showInputMessage="1" showErrorMessage="1" sqref="B6:C6" xr:uid="{7DB142F3-6F0E-4FEC-9CD1-FEF52507DD27}">
      <formula1>$D$69:$D$92</formula1>
    </dataValidation>
    <dataValidation type="list" allowBlank="1" showInputMessage="1" showErrorMessage="1" sqref="B4:E4" xr:uid="{75F0A9FD-212D-4324-BF2F-0BD95349DE60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F4D4BA-25DF-4946-8421-F48EC7605D59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6545-187B-44A2-8E23-920CA3A29BC8}">
  <sheetPr>
    <pageSetUpPr fitToPage="1"/>
  </sheetPr>
  <dimension ref="A1:L92"/>
  <sheetViews>
    <sheetView zoomScale="115" zoomScaleNormal="115" workbookViewId="0">
      <selection activeCell="C18" sqref="C18:E18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142</v>
      </c>
      <c r="C3" s="82"/>
      <c r="D3" s="82"/>
      <c r="E3" s="83"/>
      <c r="F3" s="84" t="s">
        <v>160</v>
      </c>
      <c r="G3" s="84"/>
      <c r="H3" s="48">
        <f>G36</f>
        <v>3.6650475533057221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1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3.6650475533057221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5.4975713299585829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6.2122556028531983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16</v>
      </c>
      <c r="B11" s="61" t="str">
        <f>IFERROR(VLOOKUP(A11,Matéria_Prima!$B$3:$H$330,5),"")</f>
        <v>lt</v>
      </c>
      <c r="C11" s="100">
        <v>0.5</v>
      </c>
      <c r="D11" s="101"/>
      <c r="E11" s="102"/>
      <c r="F11" s="62">
        <f>IFERROR(VLOOKUP(A11,Matéria_Prima!$B$3:$H$330,4),"0")</f>
        <v>0</v>
      </c>
      <c r="G11" s="63">
        <f>C11*F11</f>
        <v>0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12</v>
      </c>
      <c r="B12" s="61" t="str">
        <f>IFERROR(VLOOKUP(A12,Matéria_Prima!$B$3:$H$330,5),"")</f>
        <v>kg</v>
      </c>
      <c r="C12" s="95">
        <v>0.25</v>
      </c>
      <c r="D12" s="96"/>
      <c r="E12" s="97"/>
      <c r="F12" s="62">
        <f>IFERROR(VLOOKUP(A12,Matéria_Prima!$B$3:$H$330,4),"0")</f>
        <v>1.0849056603773584</v>
      </c>
      <c r="G12" s="63">
        <f t="shared" ref="G12:G33" si="0">C12*F12</f>
        <v>0.27122641509433959</v>
      </c>
      <c r="H12" s="98"/>
      <c r="I12" s="98"/>
      <c r="J12" s="99"/>
      <c r="K12" s="64">
        <f>IFERROR(VLOOKUP(A12,Matéria_Prima!$B$3:$H$330,7),"")</f>
        <v>0</v>
      </c>
    </row>
    <row r="13" spans="1:12">
      <c r="A13" s="60" t="s">
        <v>127</v>
      </c>
      <c r="B13" s="61" t="str">
        <f>IFERROR(VLOOKUP(A13,Matéria_Prima!$B$3:$H$330,5),"")</f>
        <v>kg</v>
      </c>
      <c r="C13" s="95">
        <v>0.15</v>
      </c>
      <c r="D13" s="96"/>
      <c r="E13" s="97"/>
      <c r="F13" s="62">
        <f>IFERROR(VLOOKUP(A13,Matéria_Prima!$B$3:$H$330,4),"0")</f>
        <v>21.951219512195124</v>
      </c>
      <c r="G13" s="63">
        <f t="shared" si="0"/>
        <v>3.2926829268292686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111</v>
      </c>
      <c r="B14" s="61" t="str">
        <f>IFERROR(VLOOKUP(A14,Matéria_Prima!$B$3:$H$330,5),"")</f>
        <v>kg</v>
      </c>
      <c r="C14" s="95">
        <v>5.0000000000000001E-3</v>
      </c>
      <c r="D14" s="96"/>
      <c r="E14" s="97"/>
      <c r="F14" s="62">
        <f>IFERROR(VLOOKUP(A14,Matéria_Prima!$B$3:$H$330,4),"0")</f>
        <v>20.227642276422763</v>
      </c>
      <c r="G14" s="63">
        <f t="shared" si="0"/>
        <v>0.10113821138211382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/>
      <c r="B15" s="61" t="str">
        <f>IFERROR(VLOOKUP(A15,Matéria_Prima!$B$3:$H$330,5),"")</f>
        <v/>
      </c>
      <c r="C15" s="95"/>
      <c r="D15" s="96"/>
      <c r="E15" s="97"/>
      <c r="F15" s="62" t="str">
        <f>IFERROR(VLOOKUP(A15,Matéria_Prima!$B$3:$H$330,4),"0")</f>
        <v>0</v>
      </c>
      <c r="G15" s="63">
        <f t="shared" si="0"/>
        <v>0</v>
      </c>
      <c r="H15" s="98"/>
      <c r="I15" s="98"/>
      <c r="J15" s="99"/>
      <c r="K15" s="64" t="str">
        <f>IFERROR(VLOOKUP(A15,Matéria_Prima!$B$3:$H$330,7),"")</f>
        <v/>
      </c>
      <c r="L15" s="66"/>
    </row>
    <row r="16" spans="1:12">
      <c r="A16" s="60"/>
      <c r="B16" s="61" t="str">
        <f>IFERROR(VLOOKUP(A16,Matéria_Prima!$B$3:$H$330,5),"")</f>
        <v/>
      </c>
      <c r="C16" s="95"/>
      <c r="D16" s="96"/>
      <c r="E16" s="97"/>
      <c r="F16" s="62" t="str">
        <f>IFERROR(VLOOKUP(A16,Matéria_Prima!$B$3:$H$330,4),"0")</f>
        <v>0</v>
      </c>
      <c r="G16" s="63">
        <f t="shared" si="0"/>
        <v>0</v>
      </c>
      <c r="H16" s="98"/>
      <c r="I16" s="98"/>
      <c r="J16" s="99"/>
      <c r="K16" s="64" t="str">
        <f>IFERROR(VLOOKUP(A16,Matéria_Prima!$B$3:$H$330,7),"")</f>
        <v/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3.6650475533057221</v>
      </c>
    </row>
    <row r="35" spans="1:11">
      <c r="D35" s="111" t="s">
        <v>180</v>
      </c>
      <c r="E35" s="112"/>
      <c r="F35" s="70"/>
      <c r="G35" s="71">
        <f>F35*G34</f>
        <v>0</v>
      </c>
    </row>
    <row r="36" spans="1:11">
      <c r="D36" s="111" t="s">
        <v>181</v>
      </c>
      <c r="E36" s="112"/>
      <c r="F36" s="68"/>
      <c r="G36" s="69">
        <f>G34+G35</f>
        <v>3.6650475533057221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213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53" spans="1:11">
      <c r="A53" s="1" t="s">
        <v>214</v>
      </c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13" priority="2" operator="equal">
      <formula>0</formula>
    </cfRule>
  </conditionalFormatting>
  <conditionalFormatting sqref="F11:F33">
    <cfRule type="cellIs" dxfId="12" priority="1" operator="equal">
      <formula>0</formula>
    </cfRule>
  </conditionalFormatting>
  <dataValidations count="3">
    <dataValidation type="list" allowBlank="1" showInputMessage="1" showErrorMessage="1" sqref="E7" xr:uid="{A0E5F945-A62B-4D61-B5C3-82B58AEAC71F}">
      <formula1>$E$64:$E$66</formula1>
    </dataValidation>
    <dataValidation type="list" allowBlank="1" showInputMessage="1" showErrorMessage="1" sqref="B6:C6" xr:uid="{46AC22C9-0B64-483C-9673-AD80B199F657}">
      <formula1>$D$69:$D$92</formula1>
    </dataValidation>
    <dataValidation type="list" allowBlank="1" showInputMessage="1" showErrorMessage="1" sqref="B4:E4" xr:uid="{CCD532F8-4DA0-4784-95A6-DE8341C7FE15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2C0F37-186E-4D2D-8EBE-072F068237DD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7F8B-57EB-400D-B687-36B3586A41AC}">
  <sheetPr>
    <pageSetUpPr fitToPage="1"/>
  </sheetPr>
  <dimension ref="A1:L92"/>
  <sheetViews>
    <sheetView zoomScale="115" zoomScaleNormal="115" workbookViewId="0">
      <selection activeCell="H5" sqref="H5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215</v>
      </c>
      <c r="C3" s="82"/>
      <c r="D3" s="82"/>
      <c r="E3" s="83"/>
      <c r="F3" s="84" t="s">
        <v>160</v>
      </c>
      <c r="G3" s="84"/>
      <c r="H3" s="48">
        <f>G36</f>
        <v>3.9005115493773261</v>
      </c>
      <c r="I3" s="85" t="s">
        <v>161</v>
      </c>
      <c r="J3" s="85"/>
      <c r="K3" s="85"/>
    </row>
    <row r="4" spans="1:12" ht="17.45" customHeight="1">
      <c r="A4" s="49" t="s">
        <v>162</v>
      </c>
      <c r="B4" s="86" t="s">
        <v>192</v>
      </c>
      <c r="C4" s="86"/>
      <c r="D4" s="86"/>
      <c r="E4" s="87"/>
      <c r="F4" s="84" t="s">
        <v>163</v>
      </c>
      <c r="G4" s="84"/>
      <c r="H4" s="50">
        <v>2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1.9502557746886631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2.9253836620329947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3.3056835380972842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76</v>
      </c>
      <c r="B11" s="61" t="str">
        <f>IFERROR(VLOOKUP(A11,Matéria_Prima!$B$3:$H$330,5),"")</f>
        <v>kg</v>
      </c>
      <c r="C11" s="100">
        <v>0.25</v>
      </c>
      <c r="D11" s="101"/>
      <c r="E11" s="102"/>
      <c r="F11" s="62">
        <f>IFERROR(VLOOKUP(A11,Matéria_Prima!$B$3:$H$330,4),"0")</f>
        <v>3.0094339622641506</v>
      </c>
      <c r="G11" s="63">
        <f>C11*F11</f>
        <v>0.75235849056603765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96</v>
      </c>
      <c r="B12" s="61" t="str">
        <f>IFERROR(VLOOKUP(A12,Matéria_Prima!$B$3:$H$330,5),"")</f>
        <v>kg</v>
      </c>
      <c r="C12" s="95">
        <v>0.02</v>
      </c>
      <c r="D12" s="96"/>
      <c r="E12" s="97"/>
      <c r="F12" s="62">
        <f>IFERROR(VLOOKUP(A12,Matéria_Prima!$B$3:$H$330,4),"0")</f>
        <v>5.1792452830188678</v>
      </c>
      <c r="G12" s="63">
        <f t="shared" ref="G12:G33" si="0">C12*F12</f>
        <v>0.10358490566037735</v>
      </c>
      <c r="H12" s="98"/>
      <c r="I12" s="98"/>
      <c r="J12" s="99"/>
      <c r="K12" s="64" t="str">
        <f>IFERROR(VLOOKUP(A12,Matéria_Prima!$B$3:$H$330,7),"")</f>
        <v>Leite (e feito com, incl. Lactose)</v>
      </c>
    </row>
    <row r="13" spans="1:12">
      <c r="A13" s="60" t="s">
        <v>128</v>
      </c>
      <c r="B13" s="61" t="str">
        <f>IFERROR(VLOOKUP(A13,Matéria_Prima!$B$3:$H$330,5),"")</f>
        <v>kg</v>
      </c>
      <c r="C13" s="95">
        <v>5.0000000000000001E-3</v>
      </c>
      <c r="D13" s="96"/>
      <c r="E13" s="97"/>
      <c r="F13" s="62">
        <f>IFERROR(VLOOKUP(A13,Matéria_Prima!$B$3:$H$330,4),"0")</f>
        <v>0.3983739837398374</v>
      </c>
      <c r="G13" s="63">
        <f t="shared" si="0"/>
        <v>1.9918699186991869E-3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116</v>
      </c>
      <c r="B14" s="61" t="str">
        <f>IFERROR(VLOOKUP(A14,Matéria_Prima!$B$3:$H$330,5),"")</f>
        <v>kg</v>
      </c>
      <c r="C14" s="95">
        <v>2E-3</v>
      </c>
      <c r="D14" s="96"/>
      <c r="E14" s="97"/>
      <c r="F14" s="62">
        <f>IFERROR(VLOOKUP(A14,Matéria_Prima!$B$3:$H$330,4),"0")</f>
        <v>88.617886178861795</v>
      </c>
      <c r="G14" s="63">
        <f t="shared" si="0"/>
        <v>0.17723577235772359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27</v>
      </c>
      <c r="B15" s="61" t="str">
        <f>IFERROR(VLOOKUP(A15,Matéria_Prima!$B$3:$H$330,5),"")</f>
        <v>lt</v>
      </c>
      <c r="C15" s="95">
        <v>0.01</v>
      </c>
      <c r="D15" s="96"/>
      <c r="E15" s="97"/>
      <c r="F15" s="62">
        <f>IFERROR(VLOOKUP(A15,Matéria_Prima!$B$3:$H$330,4),"0")</f>
        <v>4.3867924528301891</v>
      </c>
      <c r="G15" s="63">
        <f t="shared" si="0"/>
        <v>4.3867924528301891E-2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 t="s">
        <v>64</v>
      </c>
      <c r="B16" s="61" t="str">
        <f>IFERROR(VLOOKUP(A16,Matéria_Prima!$B$3:$H$330,5),"")</f>
        <v>kg</v>
      </c>
      <c r="C16" s="95">
        <v>0.15</v>
      </c>
      <c r="D16" s="96"/>
      <c r="E16" s="97"/>
      <c r="F16" s="62">
        <f>IFERROR(VLOOKUP(A16,Matéria_Prima!$B$3:$H$330,4),"0")</f>
        <v>3.4528301886792452</v>
      </c>
      <c r="G16" s="63">
        <f t="shared" si="0"/>
        <v>0.51792452830188673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 t="s">
        <v>48</v>
      </c>
      <c r="B17" s="61" t="str">
        <f>IFERROR(VLOOKUP(A17,Matéria_Prima!$B$3:$H$330,5),"")</f>
        <v>kg</v>
      </c>
      <c r="C17" s="95">
        <v>0.08</v>
      </c>
      <c r="D17" s="96"/>
      <c r="E17" s="97"/>
      <c r="F17" s="62">
        <f>IFERROR(VLOOKUP(A17,Matéria_Prima!$B$3:$H$330,4),"0")</f>
        <v>0.99056603773584906</v>
      </c>
      <c r="G17" s="63">
        <f t="shared" si="0"/>
        <v>7.9245283018867921E-2</v>
      </c>
      <c r="H17" s="98"/>
      <c r="I17" s="98"/>
      <c r="J17" s="99"/>
      <c r="K17" s="64">
        <f>IFERROR(VLOOKUP(A17,Matéria_Prima!$B$3:$H$330,7),"")</f>
        <v>0</v>
      </c>
    </row>
    <row r="18" spans="1:11">
      <c r="A18" s="60" t="s">
        <v>57</v>
      </c>
      <c r="B18" s="61" t="str">
        <f>IFERROR(VLOOKUP(A18,Matéria_Prima!$B$3:$H$330,5),"")</f>
        <v>kg</v>
      </c>
      <c r="C18" s="95">
        <v>0.08</v>
      </c>
      <c r="D18" s="96"/>
      <c r="E18" s="97"/>
      <c r="F18" s="62">
        <f>IFERROR(VLOOKUP(A18,Matéria_Prima!$B$3:$H$330,4),"0")</f>
        <v>2.0660377358490565</v>
      </c>
      <c r="G18" s="63">
        <f t="shared" si="0"/>
        <v>0.16528301886792451</v>
      </c>
      <c r="H18" s="98"/>
      <c r="I18" s="98"/>
      <c r="J18" s="99"/>
      <c r="K18" s="64">
        <f>IFERROR(VLOOKUP(A18,Matéria_Prima!$B$3:$H$330,7),"")</f>
        <v>0</v>
      </c>
    </row>
    <row r="19" spans="1:11">
      <c r="A19" s="60" t="s">
        <v>119</v>
      </c>
      <c r="B19" s="61" t="str">
        <f>IFERROR(VLOOKUP(A19,Matéria_Prima!$B$3:$H$330,5),"")</f>
        <v>kg</v>
      </c>
      <c r="C19" s="95">
        <v>0.08</v>
      </c>
      <c r="D19" s="96"/>
      <c r="E19" s="97"/>
      <c r="F19" s="62">
        <f>IFERROR(VLOOKUP(A19,Matéria_Prima!$B$3:$H$330,4),"0")</f>
        <v>2.8207547169811322</v>
      </c>
      <c r="G19" s="63">
        <f t="shared" si="0"/>
        <v>0.22566037735849059</v>
      </c>
      <c r="H19" s="98"/>
      <c r="I19" s="98"/>
      <c r="J19" s="99"/>
      <c r="K19" s="64">
        <f>IFERROR(VLOOKUP(A19,Matéria_Prima!$B$3:$H$330,7),"")</f>
        <v>0</v>
      </c>
    </row>
    <row r="20" spans="1:11">
      <c r="A20" s="60" t="s">
        <v>66</v>
      </c>
      <c r="B20" s="61" t="str">
        <f>IFERROR(VLOOKUP(A20,Matéria_Prima!$B$3:$H$330,5),"")</f>
        <v>kg</v>
      </c>
      <c r="C20" s="95">
        <v>0.08</v>
      </c>
      <c r="D20" s="96"/>
      <c r="E20" s="97"/>
      <c r="F20" s="62">
        <f>IFERROR(VLOOKUP(A20,Matéria_Prima!$B$3:$H$330,4),"0")</f>
        <v>6.6037735849056602</v>
      </c>
      <c r="G20" s="63">
        <f t="shared" si="0"/>
        <v>0.52830188679245282</v>
      </c>
      <c r="H20" s="98"/>
      <c r="I20" s="98"/>
      <c r="J20" s="99"/>
      <c r="K20" s="64">
        <f>IFERROR(VLOOKUP(A20,Matéria_Prima!$B$3:$H$330,7),"")</f>
        <v>0</v>
      </c>
    </row>
    <row r="21" spans="1:11">
      <c r="A21" s="60" t="s">
        <v>125</v>
      </c>
      <c r="B21" s="61" t="str">
        <f>IFERROR(VLOOKUP(A21,Matéria_Prima!$B$3:$H$330,5),"")</f>
        <v>kg</v>
      </c>
      <c r="C21" s="95">
        <v>0.12</v>
      </c>
      <c r="D21" s="96"/>
      <c r="E21" s="97"/>
      <c r="F21" s="62">
        <f>IFERROR(VLOOKUP(A21,Matéria_Prima!$B$3:$H$330,4),"0")</f>
        <v>7.3982300884955752</v>
      </c>
      <c r="G21" s="63">
        <f t="shared" si="0"/>
        <v>0.88778761061946898</v>
      </c>
      <c r="H21" s="98"/>
      <c r="I21" s="98"/>
      <c r="J21" s="99"/>
      <c r="K21" s="64">
        <f>IFERROR(VLOOKUP(A21,Matéria_Prima!$B$3:$H$330,7),"")</f>
        <v>0</v>
      </c>
    </row>
    <row r="22" spans="1:11">
      <c r="A22" s="60" t="s">
        <v>100</v>
      </c>
      <c r="B22" s="61" t="str">
        <f>IFERROR(VLOOKUP(A22,Matéria_Prima!$B$3:$H$330,5),"")</f>
        <v>uni</v>
      </c>
      <c r="C22" s="95">
        <v>1</v>
      </c>
      <c r="D22" s="96"/>
      <c r="E22" s="97"/>
      <c r="F22" s="62">
        <f>IFERROR(VLOOKUP(A22,Matéria_Prima!$B$3:$H$330,4),"0")</f>
        <v>0.34078926277185317</v>
      </c>
      <c r="G22" s="63">
        <f t="shared" si="0"/>
        <v>0.34078926277185317</v>
      </c>
      <c r="H22" s="98"/>
      <c r="I22" s="98"/>
      <c r="J22" s="99"/>
      <c r="K22" s="64">
        <f>IFERROR(VLOOKUP(A22,Matéria_Prima!$B$3:$H$330,7),"")</f>
        <v>0</v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3.8240309307620843</v>
      </c>
    </row>
    <row r="35" spans="1:11">
      <c r="D35" s="111" t="s">
        <v>180</v>
      </c>
      <c r="E35" s="112"/>
      <c r="F35" s="70">
        <v>0.02</v>
      </c>
      <c r="G35" s="71">
        <f>F35*G34</f>
        <v>7.6480618615241691E-2</v>
      </c>
    </row>
    <row r="36" spans="1:11">
      <c r="D36" s="111" t="s">
        <v>181</v>
      </c>
      <c r="E36" s="112"/>
      <c r="F36" s="68"/>
      <c r="G36" s="69">
        <f>G34+G35</f>
        <v>3.9005115493773261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216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11" priority="2" operator="equal">
      <formula>0</formula>
    </cfRule>
  </conditionalFormatting>
  <conditionalFormatting sqref="F11:F33">
    <cfRule type="cellIs" dxfId="10" priority="1" operator="equal">
      <formula>0</formula>
    </cfRule>
  </conditionalFormatting>
  <dataValidations count="3">
    <dataValidation type="list" allowBlank="1" showInputMessage="1" showErrorMessage="1" sqref="E7" xr:uid="{F9610A2E-B6F3-4F1A-B62A-CD8E53A3778C}">
      <formula1>$E$64:$E$66</formula1>
    </dataValidation>
    <dataValidation type="list" allowBlank="1" showInputMessage="1" showErrorMessage="1" sqref="B6:C6" xr:uid="{1E6FC291-8356-4AD7-83F8-A18617B29745}">
      <formula1>$D$69:$D$92</formula1>
    </dataValidation>
    <dataValidation type="list" allowBlank="1" showInputMessage="1" showErrorMessage="1" sqref="B4:E4" xr:uid="{D91F8A0F-26A1-4C4D-9691-8FAEF72FAB56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AC5B97-0E49-4015-8880-74EB70215675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CC37-41DB-4532-8955-5975C410282C}">
  <sheetPr>
    <pageSetUpPr fitToPage="1"/>
  </sheetPr>
  <dimension ref="A1:L92"/>
  <sheetViews>
    <sheetView zoomScale="115" zoomScaleNormal="115" workbookViewId="0">
      <selection activeCell="A11" sqref="A11:A16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217</v>
      </c>
      <c r="C3" s="82"/>
      <c r="D3" s="82"/>
      <c r="E3" s="83"/>
      <c r="F3" s="84" t="s">
        <v>160</v>
      </c>
      <c r="G3" s="84"/>
      <c r="H3" s="48">
        <f>G36</f>
        <v>0.7701837338643881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2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0.38509186693219405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0.57763780039829105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0.65273071445006892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82</v>
      </c>
      <c r="B11" s="61" t="str">
        <f>IFERROR(VLOOKUP(A11,Matéria_Prima!$B$3:$H$330,5),"")</f>
        <v>kg</v>
      </c>
      <c r="C11" s="100">
        <v>0.125</v>
      </c>
      <c r="D11" s="101"/>
      <c r="E11" s="102"/>
      <c r="F11" s="62">
        <f>IFERROR(VLOOKUP(A11,Matéria_Prima!$B$3:$H$330,4),"0")</f>
        <v>4.1037735849056602</v>
      </c>
      <c r="G11" s="63">
        <f>C11*F11</f>
        <v>0.51297169811320753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88</v>
      </c>
      <c r="B12" s="61" t="str">
        <f>IFERROR(VLOOKUP(A12,Matéria_Prima!$B$3:$H$330,5),"")</f>
        <v>kg</v>
      </c>
      <c r="C12" s="95">
        <v>0.01</v>
      </c>
      <c r="D12" s="96"/>
      <c r="E12" s="97"/>
      <c r="F12" s="62">
        <f>IFERROR(VLOOKUP(A12,Matéria_Prima!$B$3:$H$330,4),"0")</f>
        <v>2.2035398230088501</v>
      </c>
      <c r="G12" s="63">
        <f t="shared" ref="G12:G33" si="0">C12*F12</f>
        <v>2.2035398230088502E-2</v>
      </c>
      <c r="H12" s="98"/>
      <c r="I12" s="98"/>
      <c r="J12" s="99"/>
      <c r="K12" s="64">
        <f>IFERROR(VLOOKUP(A12,Matéria_Prima!$B$3:$H$330,7),"")</f>
        <v>0</v>
      </c>
    </row>
    <row r="13" spans="1:12">
      <c r="A13" s="60" t="s">
        <v>27</v>
      </c>
      <c r="B13" s="61" t="str">
        <f>IFERROR(VLOOKUP(A13,Matéria_Prima!$B$3:$H$330,5),"")</f>
        <v>lt</v>
      </c>
      <c r="C13" s="95">
        <v>5.0000000000000001E-3</v>
      </c>
      <c r="D13" s="96"/>
      <c r="E13" s="97"/>
      <c r="F13" s="62">
        <f>IFERROR(VLOOKUP(A13,Matéria_Prima!$B$3:$H$330,4),"0")</f>
        <v>4.3867924528301891</v>
      </c>
      <c r="G13" s="63">
        <f t="shared" si="0"/>
        <v>2.1933962264150945E-2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128</v>
      </c>
      <c r="B14" s="61" t="str">
        <f>IFERROR(VLOOKUP(A14,Matéria_Prima!$B$3:$H$330,5),"")</f>
        <v>kg</v>
      </c>
      <c r="C14" s="95">
        <v>2E-3</v>
      </c>
      <c r="D14" s="96"/>
      <c r="E14" s="97"/>
      <c r="F14" s="62">
        <f>IFERROR(VLOOKUP(A14,Matéria_Prima!$B$3:$H$330,4),"0")</f>
        <v>0.3983739837398374</v>
      </c>
      <c r="G14" s="63">
        <f t="shared" si="0"/>
        <v>7.9674796747967482E-4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47</v>
      </c>
      <c r="B15" s="61" t="str">
        <f>IFERROR(VLOOKUP(A15,Matéria_Prima!$B$3:$H$330,5),"")</f>
        <v>kg</v>
      </c>
      <c r="C15" s="95">
        <v>5.0000000000000001E-3</v>
      </c>
      <c r="D15" s="96"/>
      <c r="E15" s="97"/>
      <c r="F15" s="62">
        <f>IFERROR(VLOOKUP(A15,Matéria_Prima!$B$3:$H$330,4),"0")</f>
        <v>40.243902439024389</v>
      </c>
      <c r="G15" s="63">
        <f t="shared" si="0"/>
        <v>0.20121951219512194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 t="s">
        <v>84</v>
      </c>
      <c r="B16" s="61" t="str">
        <f>IFERROR(VLOOKUP(A16,Matéria_Prima!$B$3:$H$330,5),"")</f>
        <v>kg</v>
      </c>
      <c r="C16" s="95">
        <v>0.01</v>
      </c>
      <c r="D16" s="96"/>
      <c r="E16" s="97"/>
      <c r="F16" s="62">
        <f>IFERROR(VLOOKUP(A16,Matéria_Prima!$B$3:$H$330,4),"0")</f>
        <v>1.1226415094339621</v>
      </c>
      <c r="G16" s="63">
        <f t="shared" si="0"/>
        <v>1.1226415094339621E-2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0.7701837338643881</v>
      </c>
    </row>
    <row r="35" spans="1:11">
      <c r="D35" s="111" t="s">
        <v>180</v>
      </c>
      <c r="E35" s="112"/>
      <c r="F35" s="70"/>
      <c r="G35" s="71">
        <f>F35*G34</f>
        <v>0</v>
      </c>
    </row>
    <row r="36" spans="1:11">
      <c r="D36" s="111" t="s">
        <v>181</v>
      </c>
      <c r="E36" s="112"/>
      <c r="F36" s="68"/>
      <c r="G36" s="69">
        <f>G34+G35</f>
        <v>0.7701837338643881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218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D36:E36"/>
    <mergeCell ref="A38:G38"/>
    <mergeCell ref="H38:K38"/>
    <mergeCell ref="A39:G52"/>
    <mergeCell ref="H39:K52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C17:E17"/>
    <mergeCell ref="H17:J17"/>
    <mergeCell ref="C18:E18"/>
    <mergeCell ref="H18:J18"/>
    <mergeCell ref="C19:E19"/>
    <mergeCell ref="H19:J19"/>
    <mergeCell ref="C14:E14"/>
    <mergeCell ref="H14:J14"/>
    <mergeCell ref="C15:E15"/>
    <mergeCell ref="H15:J15"/>
    <mergeCell ref="C16:E16"/>
    <mergeCell ref="H16:J16"/>
    <mergeCell ref="H10:J10"/>
    <mergeCell ref="C12:E12"/>
    <mergeCell ref="H12:J12"/>
    <mergeCell ref="C13:E13"/>
    <mergeCell ref="H13:J13"/>
    <mergeCell ref="C11:E11"/>
    <mergeCell ref="H11:J11"/>
    <mergeCell ref="C10:E10"/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</mergeCells>
  <conditionalFormatting sqref="K11:K33">
    <cfRule type="cellIs" dxfId="9" priority="2" operator="equal">
      <formula>0</formula>
    </cfRule>
  </conditionalFormatting>
  <conditionalFormatting sqref="F11:F33">
    <cfRule type="cellIs" dxfId="8" priority="1" operator="equal">
      <formula>0</formula>
    </cfRule>
  </conditionalFormatting>
  <dataValidations count="3">
    <dataValidation type="list" allowBlank="1" showInputMessage="1" showErrorMessage="1" sqref="E7" xr:uid="{C8C7B3E2-D57E-4492-964B-E3C6244114A2}">
      <formula1>$E$64:$E$66</formula1>
    </dataValidation>
    <dataValidation type="list" allowBlank="1" showInputMessage="1" showErrorMessage="1" sqref="B6:C6" xr:uid="{BC4D2EA2-301B-4A74-BDD3-7398644B5FBD}">
      <formula1>$D$69:$D$92</formula1>
    </dataValidation>
    <dataValidation type="list" allowBlank="1" showInputMessage="1" showErrorMessage="1" sqref="B4:E4" xr:uid="{5C51E5F8-283A-48A4-8CCE-B41827218CA3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951B6A-9306-4C2D-91C5-18BFFC218E1A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615C-4C68-48F6-B96B-357F4C2C0A2A}">
  <sheetPr>
    <pageSetUpPr fitToPage="1"/>
  </sheetPr>
  <dimension ref="A1:L92"/>
  <sheetViews>
    <sheetView zoomScale="115" zoomScaleNormal="115" workbookViewId="0">
      <selection sqref="A1:K36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219</v>
      </c>
      <c r="C3" s="82"/>
      <c r="D3" s="82"/>
      <c r="E3" s="83"/>
      <c r="F3" s="84" t="s">
        <v>160</v>
      </c>
      <c r="G3" s="84"/>
      <c r="H3" s="48">
        <f>G36</f>
        <v>8.6293184488465311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2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4.3146592244232655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6.4719888366348979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7.3133473853974351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93</v>
      </c>
      <c r="B11" s="61" t="str">
        <f>IFERROR(VLOOKUP(A11,Matéria_Prima!$B$3:$H$330,5),"")</f>
        <v>kg</v>
      </c>
      <c r="C11" s="100">
        <v>1</v>
      </c>
      <c r="D11" s="101"/>
      <c r="E11" s="102"/>
      <c r="F11" s="62">
        <f>IFERROR(VLOOKUP(A11,Matéria_Prima!$B$3:$H$330,4),"0")</f>
        <v>1.9716981132075468</v>
      </c>
      <c r="G11" s="63">
        <f>C11*F11</f>
        <v>1.9716981132075468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111</v>
      </c>
      <c r="B12" s="61" t="str">
        <f>IFERROR(VLOOKUP(A12,Matéria_Prima!$B$3:$H$330,5),"")</f>
        <v>kg</v>
      </c>
      <c r="C12" s="95">
        <v>8.0000000000000002E-3</v>
      </c>
      <c r="D12" s="96"/>
      <c r="E12" s="97"/>
      <c r="F12" s="62">
        <f>IFERROR(VLOOKUP(A12,Matéria_Prima!$B$3:$H$330,4),"0")</f>
        <v>20.227642276422763</v>
      </c>
      <c r="G12" s="63">
        <f t="shared" ref="G12:G33" si="0">C12*F12</f>
        <v>0.16182113821138211</v>
      </c>
      <c r="H12" s="98"/>
      <c r="I12" s="98"/>
      <c r="J12" s="99"/>
      <c r="K12" s="64">
        <f>IFERROR(VLOOKUP(A12,Matéria_Prima!$B$3:$H$330,7),"")</f>
        <v>0</v>
      </c>
    </row>
    <row r="13" spans="1:12">
      <c r="A13" s="60" t="s">
        <v>16</v>
      </c>
      <c r="B13" s="61" t="str">
        <f>IFERROR(VLOOKUP(A13,Matéria_Prima!$B$3:$H$330,5),"")</f>
        <v>lt</v>
      </c>
      <c r="C13" s="95">
        <v>0.05</v>
      </c>
      <c r="D13" s="96"/>
      <c r="E13" s="97"/>
      <c r="F13" s="62">
        <f>IFERROR(VLOOKUP(A13,Matéria_Prima!$B$3:$H$330,4),"0")</f>
        <v>0</v>
      </c>
      <c r="G13" s="63">
        <f t="shared" si="0"/>
        <v>0</v>
      </c>
      <c r="H13" s="98"/>
      <c r="I13" s="98"/>
      <c r="J13" s="99"/>
      <c r="K13" s="64">
        <f>IFERROR(VLOOKUP(A13,Matéria_Prima!$B$3:$H$330,7),"")</f>
        <v>0</v>
      </c>
    </row>
    <row r="14" spans="1:12">
      <c r="A14" s="60" t="s">
        <v>140</v>
      </c>
      <c r="B14" s="61" t="str">
        <f>IFERROR(VLOOKUP(A14,Matéria_Prima!$B$3:$H$330,5),"")</f>
        <v>lt</v>
      </c>
      <c r="C14" s="95">
        <v>0.05</v>
      </c>
      <c r="D14" s="96"/>
      <c r="E14" s="97"/>
      <c r="F14" s="62">
        <f>IFERROR(VLOOKUP(A14,Matéria_Prima!$B$3:$H$330,4),"0")</f>
        <v>5.2764227642276422</v>
      </c>
      <c r="G14" s="63">
        <f t="shared" si="0"/>
        <v>0.26382113821138214</v>
      </c>
      <c r="H14" s="98"/>
      <c r="I14" s="98"/>
      <c r="J14" s="99"/>
      <c r="K14" s="64" t="str">
        <f>IFERROR(VLOOKUP(A14,Matéria_Prima!$B$3:$H$330,7),"")</f>
        <v>Dióxido de Sulfit e Sulfitos</v>
      </c>
    </row>
    <row r="15" spans="1:12">
      <c r="A15" s="60" t="s">
        <v>98</v>
      </c>
      <c r="B15" s="61" t="str">
        <f>IFERROR(VLOOKUP(A15,Matéria_Prima!$B$3:$H$330,5),"")</f>
        <v>kg</v>
      </c>
      <c r="C15" s="95">
        <v>0.01</v>
      </c>
      <c r="D15" s="96"/>
      <c r="E15" s="97"/>
      <c r="F15" s="62">
        <f>IFERROR(VLOOKUP(A15,Matéria_Prima!$B$3:$H$330,4),"0")</f>
        <v>11.113207547169811</v>
      </c>
      <c r="G15" s="63">
        <f t="shared" si="0"/>
        <v>0.11113207547169811</v>
      </c>
      <c r="H15" s="98"/>
      <c r="I15" s="98"/>
      <c r="J15" s="99"/>
      <c r="K15" s="64">
        <f>IFERROR(VLOOKUP(A15,Matéria_Prima!$B$3:$H$330,7),"")</f>
        <v>0</v>
      </c>
      <c r="L15" s="66"/>
    </row>
    <row r="16" spans="1:12">
      <c r="A16" s="60" t="s">
        <v>63</v>
      </c>
      <c r="B16" s="61" t="str">
        <f>IFERROR(VLOOKUP(A16,Matéria_Prima!$B$3:$H$330,5),"")</f>
        <v>uni</v>
      </c>
      <c r="C16" s="95">
        <v>1</v>
      </c>
      <c r="D16" s="96"/>
      <c r="E16" s="97"/>
      <c r="F16" s="62">
        <f>IFERROR(VLOOKUP(A16,Matéria_Prima!$B$3:$H$330,4),"0")</f>
        <v>0.7434443603313392</v>
      </c>
      <c r="G16" s="63">
        <f t="shared" si="0"/>
        <v>0.7434443603313392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 t="s">
        <v>62</v>
      </c>
      <c r="B17" s="61" t="str">
        <f>IFERROR(VLOOKUP(A17,Matéria_Prima!$B$3:$H$330,5),"")</f>
        <v>uni</v>
      </c>
      <c r="C17" s="95">
        <v>1</v>
      </c>
      <c r="D17" s="96"/>
      <c r="E17" s="97"/>
      <c r="F17" s="62">
        <f>IFERROR(VLOOKUP(A17,Matéria_Prima!$B$3:$H$330,4),"0")</f>
        <v>2.4919930326737232</v>
      </c>
      <c r="G17" s="63">
        <f t="shared" si="0"/>
        <v>2.4919930326737232</v>
      </c>
      <c r="H17" s="98"/>
      <c r="I17" s="98"/>
      <c r="J17" s="99"/>
      <c r="K17" s="64">
        <f>IFERROR(VLOOKUP(A17,Matéria_Prima!$B$3:$H$330,7),"")</f>
        <v>0</v>
      </c>
    </row>
    <row r="18" spans="1:11">
      <c r="A18" s="60" t="s">
        <v>79</v>
      </c>
      <c r="B18" s="61" t="str">
        <f>IFERROR(VLOOKUP(A18,Matéria_Prima!$B$3:$H$330,5),"")</f>
        <v>uni</v>
      </c>
      <c r="C18" s="95">
        <v>1</v>
      </c>
      <c r="D18" s="96"/>
      <c r="E18" s="97"/>
      <c r="F18" s="62">
        <f>IFERROR(VLOOKUP(A18,Matéria_Prima!$B$3:$H$330,4),"0")</f>
        <v>2.7999697942162265</v>
      </c>
      <c r="G18" s="63">
        <f t="shared" si="0"/>
        <v>2.7999697942162265</v>
      </c>
      <c r="H18" s="98"/>
      <c r="I18" s="98"/>
      <c r="J18" s="99"/>
      <c r="K18" s="64">
        <f>IFERROR(VLOOKUP(A18,Matéria_Prima!$B$3:$H$330,7),"")</f>
        <v>0</v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8.543879652323298</v>
      </c>
    </row>
    <row r="35" spans="1:11">
      <c r="D35" s="111" t="s">
        <v>180</v>
      </c>
      <c r="E35" s="112"/>
      <c r="F35" s="70">
        <v>0.01</v>
      </c>
      <c r="G35" s="71">
        <f>F35*G34</f>
        <v>8.5438796523232982E-2</v>
      </c>
    </row>
    <row r="36" spans="1:11">
      <c r="D36" s="111" t="s">
        <v>181</v>
      </c>
      <c r="E36" s="112"/>
      <c r="F36" s="68"/>
      <c r="G36" s="69">
        <f>G34+G35</f>
        <v>8.6293184488465311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220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  <mergeCell ref="H10:J10"/>
    <mergeCell ref="C12:E12"/>
    <mergeCell ref="H12:J12"/>
    <mergeCell ref="C13:E13"/>
    <mergeCell ref="H13:J13"/>
    <mergeCell ref="C11:E11"/>
    <mergeCell ref="H11:J11"/>
    <mergeCell ref="C10:E10"/>
    <mergeCell ref="C14:E14"/>
    <mergeCell ref="H14:J14"/>
    <mergeCell ref="C15:E15"/>
    <mergeCell ref="H15:J15"/>
    <mergeCell ref="C16:E16"/>
    <mergeCell ref="H16:J16"/>
    <mergeCell ref="C17:E17"/>
    <mergeCell ref="H17:J17"/>
    <mergeCell ref="C18:E18"/>
    <mergeCell ref="H18:J18"/>
    <mergeCell ref="C19:E19"/>
    <mergeCell ref="H19:J19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D36:E36"/>
    <mergeCell ref="A38:G38"/>
    <mergeCell ref="H38:K38"/>
    <mergeCell ref="A39:G52"/>
    <mergeCell ref="H39:K52"/>
  </mergeCells>
  <conditionalFormatting sqref="K11:K33">
    <cfRule type="cellIs" dxfId="7" priority="2" operator="equal">
      <formula>0</formula>
    </cfRule>
  </conditionalFormatting>
  <conditionalFormatting sqref="F11:F33">
    <cfRule type="cellIs" dxfId="6" priority="1" operator="equal">
      <formula>0</formula>
    </cfRule>
  </conditionalFormatting>
  <dataValidations count="3">
    <dataValidation type="list" allowBlank="1" showInputMessage="1" showErrorMessage="1" sqref="E7" xr:uid="{5CB468E2-D7AD-41E0-8DF0-536A4AA021C8}">
      <formula1>$E$64:$E$66</formula1>
    </dataValidation>
    <dataValidation type="list" allowBlank="1" showInputMessage="1" showErrorMessage="1" sqref="B6:C6" xr:uid="{C1CAEA5C-415D-4565-AA42-951071903E3E}">
      <formula1>$D$69:$D$92</formula1>
    </dataValidation>
    <dataValidation type="list" allowBlank="1" showInputMessage="1" showErrorMessage="1" sqref="B4:E4" xr:uid="{AFADD39B-A54F-4B8D-AA52-1B8A71FB58DF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ED748D-1C31-4308-A6F5-6ED131ADB42E}">
          <x14:formula1>
            <xm:f>Matéria_Prima!$B$3:$B$330</xm:f>
          </x14:formula1>
          <xm:sqref>A11:A33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F212-2532-4DCE-9B04-4562DE8F2B96}">
  <sheetPr>
    <pageSetUpPr fitToPage="1"/>
  </sheetPr>
  <dimension ref="A1:L92"/>
  <sheetViews>
    <sheetView zoomScale="115" zoomScaleNormal="115" workbookViewId="0">
      <selection activeCell="N18" sqref="N18"/>
    </sheetView>
  </sheetViews>
  <sheetFormatPr defaultColWidth="8.7109375" defaultRowHeight="15"/>
  <cols>
    <col min="1" max="1" width="21.28515625" style="1" customWidth="1"/>
    <col min="2" max="2" width="6.42578125" style="1" customWidth="1"/>
    <col min="3" max="3" width="8" style="1" customWidth="1"/>
    <col min="4" max="4" width="7.140625" style="1" customWidth="1"/>
    <col min="5" max="5" width="6.5703125" style="1" customWidth="1"/>
    <col min="6" max="6" width="7" style="1" customWidth="1"/>
    <col min="7" max="7" width="8" style="1" customWidth="1"/>
    <col min="8" max="8" width="7.140625" style="1" customWidth="1"/>
    <col min="9" max="9" width="5.85546875" style="1" customWidth="1"/>
    <col min="10" max="10" width="3" style="1" customWidth="1"/>
    <col min="11" max="11" width="20.5703125" style="1" customWidth="1"/>
    <col min="12" max="12" width="10.5703125" style="1" customWidth="1"/>
    <col min="13" max="13" width="9.28515625" style="1" bestFit="1" customWidth="1"/>
    <col min="14" max="16384" width="8.7109375" style="1"/>
  </cols>
  <sheetData>
    <row r="1" spans="1:12" ht="23.25">
      <c r="A1" s="45"/>
      <c r="B1" s="45"/>
      <c r="C1" s="45"/>
      <c r="D1" s="45"/>
      <c r="E1" s="45"/>
      <c r="F1" s="45"/>
      <c r="G1" s="45"/>
      <c r="H1" s="45"/>
      <c r="I1" s="81" t="s">
        <v>157</v>
      </c>
      <c r="J1" s="81"/>
      <c r="K1" s="81"/>
    </row>
    <row r="2" spans="1:12" ht="8.1" customHeight="1">
      <c r="I2" s="81"/>
      <c r="J2" s="81"/>
      <c r="K2" s="81"/>
    </row>
    <row r="3" spans="1:12" ht="17.45" customHeight="1">
      <c r="A3" s="46" t="s">
        <v>158</v>
      </c>
      <c r="B3" s="82" t="s">
        <v>63</v>
      </c>
      <c r="C3" s="82"/>
      <c r="D3" s="82"/>
      <c r="E3" s="83"/>
      <c r="F3" s="84" t="s">
        <v>160</v>
      </c>
      <c r="G3" s="84"/>
      <c r="H3" s="48">
        <f>G36</f>
        <v>0.4956295735542261</v>
      </c>
      <c r="I3" s="85" t="s">
        <v>161</v>
      </c>
      <c r="J3" s="85"/>
      <c r="K3" s="85"/>
    </row>
    <row r="4" spans="1:12" ht="17.45" customHeight="1">
      <c r="A4" s="49" t="s">
        <v>162</v>
      </c>
      <c r="B4" s="86"/>
      <c r="C4" s="86"/>
      <c r="D4" s="86"/>
      <c r="E4" s="87"/>
      <c r="F4" s="84" t="s">
        <v>163</v>
      </c>
      <c r="G4" s="84"/>
      <c r="H4" s="50">
        <v>1</v>
      </c>
      <c r="I4" s="85"/>
      <c r="J4" s="85"/>
      <c r="K4" s="85"/>
    </row>
    <row r="5" spans="1:12" ht="17.45" customHeight="1">
      <c r="A5" s="49" t="s">
        <v>164</v>
      </c>
      <c r="B5" s="88"/>
      <c r="C5" s="88"/>
      <c r="D5" s="88"/>
      <c r="E5" s="89"/>
      <c r="F5" s="84" t="s">
        <v>165</v>
      </c>
      <c r="G5" s="84"/>
      <c r="H5" s="48">
        <f>H3/H4</f>
        <v>0.4956295735542261</v>
      </c>
      <c r="I5" s="85"/>
      <c r="J5" s="85"/>
      <c r="K5" s="85"/>
    </row>
    <row r="6" spans="1:12" ht="17.45" customHeight="1">
      <c r="A6" s="49" t="s">
        <v>166</v>
      </c>
      <c r="B6" s="90"/>
      <c r="C6" s="90"/>
      <c r="D6" s="47" t="s">
        <v>167</v>
      </c>
      <c r="E6" s="51"/>
      <c r="F6" s="84" t="s">
        <v>168</v>
      </c>
      <c r="G6" s="84"/>
      <c r="H6" s="48">
        <f>H5+H5*H8</f>
        <v>0.7434443603313392</v>
      </c>
      <c r="I6" s="85"/>
      <c r="J6" s="85"/>
      <c r="K6" s="85"/>
    </row>
    <row r="7" spans="1:12" ht="17.45" customHeight="1">
      <c r="A7" s="49" t="s">
        <v>169</v>
      </c>
      <c r="B7" s="91"/>
      <c r="C7" s="91"/>
      <c r="D7" s="47" t="s">
        <v>2</v>
      </c>
      <c r="E7" s="52">
        <v>0.13</v>
      </c>
      <c r="F7" s="84" t="s">
        <v>170</v>
      </c>
      <c r="G7" s="84"/>
      <c r="H7" s="53">
        <f>H6+H6*E7</f>
        <v>0.84009212717441328</v>
      </c>
      <c r="I7" s="85"/>
      <c r="J7" s="85"/>
      <c r="K7" s="85"/>
    </row>
    <row r="8" spans="1:12" ht="17.45" customHeight="1">
      <c r="F8" s="84" t="s">
        <v>171</v>
      </c>
      <c r="G8" s="84"/>
      <c r="H8" s="54">
        <v>0.5</v>
      </c>
      <c r="I8" s="85"/>
      <c r="J8" s="85"/>
      <c r="K8" s="85"/>
    </row>
    <row r="9" spans="1:12" ht="5.0999999999999996" customHeight="1"/>
    <row r="10" spans="1:12" ht="34.5" customHeight="1">
      <c r="A10" s="55" t="s">
        <v>172</v>
      </c>
      <c r="B10" s="56" t="s">
        <v>173</v>
      </c>
      <c r="C10" s="106" t="s">
        <v>174</v>
      </c>
      <c r="D10" s="107"/>
      <c r="E10" s="108"/>
      <c r="F10" s="57" t="s">
        <v>175</v>
      </c>
      <c r="G10" s="58" t="s">
        <v>176</v>
      </c>
      <c r="H10" s="92" t="s">
        <v>177</v>
      </c>
      <c r="I10" s="93"/>
      <c r="J10" s="94"/>
      <c r="K10" s="59" t="s">
        <v>178</v>
      </c>
    </row>
    <row r="11" spans="1:12">
      <c r="A11" s="60" t="s">
        <v>26</v>
      </c>
      <c r="B11" s="61" t="str">
        <f>IFERROR(VLOOKUP(A11,Matéria_Prima!$B$3:$H$330,5),"")</f>
        <v>kg</v>
      </c>
      <c r="C11" s="100">
        <v>0.05</v>
      </c>
      <c r="D11" s="101"/>
      <c r="E11" s="102"/>
      <c r="F11" s="62">
        <f>IFERROR(VLOOKUP(A11,Matéria_Prima!$B$3:$H$330,4),"0")</f>
        <v>1.3739837398373984</v>
      </c>
      <c r="G11" s="63">
        <f>C11*F11</f>
        <v>6.8699186991869929E-2</v>
      </c>
      <c r="H11" s="103"/>
      <c r="I11" s="104"/>
      <c r="J11" s="105"/>
      <c r="K11" s="64">
        <f>IFERROR(VLOOKUP(A11,Matéria_Prima!$B$3:$H$330,7),"")</f>
        <v>0</v>
      </c>
    </row>
    <row r="12" spans="1:12">
      <c r="A12" s="60" t="s">
        <v>71</v>
      </c>
      <c r="B12" s="61" t="str">
        <f>IFERROR(VLOOKUP(A12,Matéria_Prima!$B$3:$H$330,5),"")</f>
        <v>kg</v>
      </c>
      <c r="C12" s="95">
        <v>0.02</v>
      </c>
      <c r="D12" s="96"/>
      <c r="E12" s="97"/>
      <c r="F12" s="62">
        <f>IFERROR(VLOOKUP(A12,Matéria_Prima!$B$3:$H$330,4),"0")</f>
        <v>1.5</v>
      </c>
      <c r="G12" s="63">
        <f t="shared" ref="G12:G33" si="0">C12*F12</f>
        <v>0.03</v>
      </c>
      <c r="H12" s="98"/>
      <c r="I12" s="98"/>
      <c r="J12" s="99"/>
      <c r="K12" s="64" t="str">
        <f>IFERROR(VLOOKUP(A12,Matéria_Prima!$B$3:$H$330,7),"")</f>
        <v>Cereais (com glutén)</v>
      </c>
    </row>
    <row r="13" spans="1:12">
      <c r="A13" s="60" t="s">
        <v>96</v>
      </c>
      <c r="B13" s="61" t="str">
        <f>IFERROR(VLOOKUP(A13,Matéria_Prima!$B$3:$H$330,5),"")</f>
        <v>kg</v>
      </c>
      <c r="C13" s="95">
        <v>0.03</v>
      </c>
      <c r="D13" s="96"/>
      <c r="E13" s="97"/>
      <c r="F13" s="62">
        <f>IFERROR(VLOOKUP(A13,Matéria_Prima!$B$3:$H$330,4),"0")</f>
        <v>5.1792452830188678</v>
      </c>
      <c r="G13" s="63">
        <f t="shared" si="0"/>
        <v>0.15537735849056603</v>
      </c>
      <c r="H13" s="98"/>
      <c r="I13" s="98"/>
      <c r="J13" s="99"/>
      <c r="K13" s="64" t="str">
        <f>IFERROR(VLOOKUP(A13,Matéria_Prima!$B$3:$H$330,7),"")</f>
        <v>Leite (e feito com, incl. Lactose)</v>
      </c>
    </row>
    <row r="14" spans="1:12">
      <c r="A14" s="60" t="s">
        <v>16</v>
      </c>
      <c r="B14" s="61" t="str">
        <f>IFERROR(VLOOKUP(A14,Matéria_Prima!$B$3:$H$330,5),"")</f>
        <v>lt</v>
      </c>
      <c r="C14" s="95">
        <v>0.03</v>
      </c>
      <c r="D14" s="96"/>
      <c r="E14" s="97"/>
      <c r="F14" s="62">
        <f>IFERROR(VLOOKUP(A14,Matéria_Prima!$B$3:$H$330,4),"0")</f>
        <v>0</v>
      </c>
      <c r="G14" s="63">
        <f t="shared" si="0"/>
        <v>0</v>
      </c>
      <c r="H14" s="98"/>
      <c r="I14" s="98"/>
      <c r="J14" s="99"/>
      <c r="K14" s="64">
        <f>IFERROR(VLOOKUP(A14,Matéria_Prima!$B$3:$H$330,7),"")</f>
        <v>0</v>
      </c>
    </row>
    <row r="15" spans="1:12">
      <c r="A15" s="60" t="s">
        <v>107</v>
      </c>
      <c r="B15" s="61" t="str">
        <f>IFERROR(VLOOKUP(A15,Matéria_Prima!$B$3:$H$330,5),"")</f>
        <v>uni</v>
      </c>
      <c r="C15" s="95">
        <v>1</v>
      </c>
      <c r="D15" s="96"/>
      <c r="E15" s="97"/>
      <c r="F15" s="62">
        <f>IFERROR(VLOOKUP(A15,Matéria_Prima!$B$3:$H$330,4),"0")</f>
        <v>0.23584905660377356</v>
      </c>
      <c r="G15" s="63">
        <f t="shared" si="0"/>
        <v>0.23584905660377356</v>
      </c>
      <c r="H15" s="98" t="s">
        <v>221</v>
      </c>
      <c r="I15" s="98"/>
      <c r="J15" s="99"/>
      <c r="K15" s="64" t="str">
        <f>IFERROR(VLOOKUP(A15,Matéria_Prima!$B$3:$H$330,7),"")</f>
        <v>Ovos (e feitos com)</v>
      </c>
      <c r="L15" s="66"/>
    </row>
    <row r="16" spans="1:12">
      <c r="A16" s="60" t="s">
        <v>128</v>
      </c>
      <c r="B16" s="61" t="str">
        <f>IFERROR(VLOOKUP(A16,Matéria_Prima!$B$3:$H$330,5),"")</f>
        <v>kg</v>
      </c>
      <c r="C16" s="95">
        <v>2E-3</v>
      </c>
      <c r="D16" s="96"/>
      <c r="E16" s="97"/>
      <c r="F16" s="62">
        <f>IFERROR(VLOOKUP(A16,Matéria_Prima!$B$3:$H$330,4),"0")</f>
        <v>0.3983739837398374</v>
      </c>
      <c r="G16" s="63">
        <f t="shared" si="0"/>
        <v>7.9674796747967482E-4</v>
      </c>
      <c r="H16" s="98"/>
      <c r="I16" s="98"/>
      <c r="J16" s="99"/>
      <c r="K16" s="64">
        <f>IFERROR(VLOOKUP(A16,Matéria_Prima!$B$3:$H$330,7),"")</f>
        <v>0</v>
      </c>
    </row>
    <row r="17" spans="1:11">
      <c r="A17" s="60"/>
      <c r="B17" s="61" t="str">
        <f>IFERROR(VLOOKUP(A17,Matéria_Prima!$B$3:$H$330,5),"")</f>
        <v/>
      </c>
      <c r="C17" s="95"/>
      <c r="D17" s="96"/>
      <c r="E17" s="97"/>
      <c r="F17" s="62" t="str">
        <f>IFERROR(VLOOKUP(A17,Matéria_Prima!$B$3:$H$330,4),"0")</f>
        <v>0</v>
      </c>
      <c r="G17" s="63">
        <f t="shared" si="0"/>
        <v>0</v>
      </c>
      <c r="H17" s="98"/>
      <c r="I17" s="98"/>
      <c r="J17" s="99"/>
      <c r="K17" s="64" t="str">
        <f>IFERROR(VLOOKUP(A17,Matéria_Prima!$B$3:$H$330,7),"")</f>
        <v/>
      </c>
    </row>
    <row r="18" spans="1:11">
      <c r="A18" s="60"/>
      <c r="B18" s="61" t="str">
        <f>IFERROR(VLOOKUP(A18,Matéria_Prima!$B$3:$H$330,5),"")</f>
        <v/>
      </c>
      <c r="C18" s="95"/>
      <c r="D18" s="96"/>
      <c r="E18" s="97"/>
      <c r="F18" s="62" t="str">
        <f>IFERROR(VLOOKUP(A18,Matéria_Prima!$B$3:$H$330,4),"0")</f>
        <v>0</v>
      </c>
      <c r="G18" s="63">
        <f t="shared" si="0"/>
        <v>0</v>
      </c>
      <c r="H18" s="98"/>
      <c r="I18" s="98"/>
      <c r="J18" s="99"/>
      <c r="K18" s="64" t="str">
        <f>IFERROR(VLOOKUP(A18,Matéria_Prima!$B$3:$H$330,7),"")</f>
        <v/>
      </c>
    </row>
    <row r="19" spans="1:11">
      <c r="A19" s="60"/>
      <c r="B19" s="61" t="str">
        <f>IFERROR(VLOOKUP(A19,Matéria_Prima!$B$3:$H$330,5),"")</f>
        <v/>
      </c>
      <c r="C19" s="95"/>
      <c r="D19" s="96"/>
      <c r="E19" s="97"/>
      <c r="F19" s="62" t="str">
        <f>IFERROR(VLOOKUP(A19,Matéria_Prima!$B$3:$H$330,4),"0")</f>
        <v>0</v>
      </c>
      <c r="G19" s="63">
        <f t="shared" si="0"/>
        <v>0</v>
      </c>
      <c r="H19" s="98"/>
      <c r="I19" s="98"/>
      <c r="J19" s="99"/>
      <c r="K19" s="64" t="str">
        <f>IFERROR(VLOOKUP(A19,Matéria_Prima!$B$3:$H$330,7),"")</f>
        <v/>
      </c>
    </row>
    <row r="20" spans="1:11">
      <c r="A20" s="60"/>
      <c r="B20" s="61" t="str">
        <f>IFERROR(VLOOKUP(A20,Matéria_Prima!$B$3:$H$330,5),"")</f>
        <v/>
      </c>
      <c r="C20" s="95"/>
      <c r="D20" s="96"/>
      <c r="E20" s="97"/>
      <c r="F20" s="62" t="str">
        <f>IFERROR(VLOOKUP(A20,Matéria_Prima!$B$3:$H$330,4),"0")</f>
        <v>0</v>
      </c>
      <c r="G20" s="63">
        <f t="shared" si="0"/>
        <v>0</v>
      </c>
      <c r="H20" s="98"/>
      <c r="I20" s="98"/>
      <c r="J20" s="99"/>
      <c r="K20" s="64" t="str">
        <f>IFERROR(VLOOKUP(A20,Matéria_Prima!$B$3:$H$330,7),"")</f>
        <v/>
      </c>
    </row>
    <row r="21" spans="1:11">
      <c r="A21" s="60"/>
      <c r="B21" s="61" t="str">
        <f>IFERROR(VLOOKUP(A21,Matéria_Prima!$B$3:$H$330,5),"")</f>
        <v/>
      </c>
      <c r="C21" s="95"/>
      <c r="D21" s="96"/>
      <c r="E21" s="97"/>
      <c r="F21" s="62" t="str">
        <f>IFERROR(VLOOKUP(A21,Matéria_Prima!$B$3:$H$330,4),"0")</f>
        <v>0</v>
      </c>
      <c r="G21" s="63">
        <f t="shared" si="0"/>
        <v>0</v>
      </c>
      <c r="H21" s="98"/>
      <c r="I21" s="98"/>
      <c r="J21" s="99"/>
      <c r="K21" s="64" t="str">
        <f>IFERROR(VLOOKUP(A21,Matéria_Prima!$B$3:$H$330,7),"")</f>
        <v/>
      </c>
    </row>
    <row r="22" spans="1:11">
      <c r="A22" s="60"/>
      <c r="B22" s="61" t="str">
        <f>IFERROR(VLOOKUP(A22,Matéria_Prima!$B$3:$H$330,5),"")</f>
        <v/>
      </c>
      <c r="C22" s="95"/>
      <c r="D22" s="96"/>
      <c r="E22" s="97"/>
      <c r="F22" s="62" t="str">
        <f>IFERROR(VLOOKUP(A22,Matéria_Prima!$B$3:$H$330,4),"0")</f>
        <v>0</v>
      </c>
      <c r="G22" s="63">
        <f t="shared" si="0"/>
        <v>0</v>
      </c>
      <c r="H22" s="98"/>
      <c r="I22" s="98"/>
      <c r="J22" s="99"/>
      <c r="K22" s="64" t="str">
        <f>IFERROR(VLOOKUP(A22,Matéria_Prima!$B$3:$H$330,7),"")</f>
        <v/>
      </c>
    </row>
    <row r="23" spans="1:11">
      <c r="A23" s="60"/>
      <c r="B23" s="61" t="str">
        <f>IFERROR(VLOOKUP(A23,Matéria_Prima!$B$3:$H$330,5),"")</f>
        <v/>
      </c>
      <c r="C23" s="95"/>
      <c r="D23" s="96"/>
      <c r="E23" s="97"/>
      <c r="F23" s="62" t="str">
        <f>IFERROR(VLOOKUP(A23,Matéria_Prima!$B$3:$H$330,4),"0")</f>
        <v>0</v>
      </c>
      <c r="G23" s="63">
        <f t="shared" si="0"/>
        <v>0</v>
      </c>
      <c r="H23" s="99"/>
      <c r="I23" s="109"/>
      <c r="J23" s="110"/>
      <c r="K23" s="64" t="str">
        <f>IFERROR(VLOOKUP(A23,Matéria_Prima!$B$3:$H$330,7),"")</f>
        <v/>
      </c>
    </row>
    <row r="24" spans="1:11">
      <c r="A24" s="60"/>
      <c r="B24" s="61" t="str">
        <f>IFERROR(VLOOKUP(A24,Matéria_Prima!$B$3:$H$330,5),"")</f>
        <v/>
      </c>
      <c r="C24" s="95"/>
      <c r="D24" s="96"/>
      <c r="E24" s="97"/>
      <c r="F24" s="62" t="str">
        <f>IFERROR(VLOOKUP(A24,Matéria_Prima!$B$3:$H$330,4),"0")</f>
        <v>0</v>
      </c>
      <c r="G24" s="63">
        <f t="shared" si="0"/>
        <v>0</v>
      </c>
      <c r="H24" s="65"/>
      <c r="I24" s="67"/>
      <c r="J24" s="67"/>
      <c r="K24" s="64" t="str">
        <f>IFERROR(VLOOKUP(A24,Matéria_Prima!$B$3:$H$330,7),"")</f>
        <v/>
      </c>
    </row>
    <row r="25" spans="1:11">
      <c r="A25" s="60"/>
      <c r="B25" s="61" t="str">
        <f>IFERROR(VLOOKUP(A25,Matéria_Prima!$B$3:$H$330,5),"")</f>
        <v/>
      </c>
      <c r="C25" s="95"/>
      <c r="D25" s="96"/>
      <c r="E25" s="97"/>
      <c r="F25" s="62" t="str">
        <f>IFERROR(VLOOKUP(A25,Matéria_Prima!$B$3:$H$330,4),"0")</f>
        <v>0</v>
      </c>
      <c r="G25" s="63">
        <f t="shared" si="0"/>
        <v>0</v>
      </c>
      <c r="H25" s="65"/>
      <c r="I25" s="67"/>
      <c r="J25" s="67"/>
      <c r="K25" s="64" t="str">
        <f>IFERROR(VLOOKUP(A25,Matéria_Prima!$B$3:$H$330,7),"")</f>
        <v/>
      </c>
    </row>
    <row r="26" spans="1:11">
      <c r="A26" s="60"/>
      <c r="B26" s="61" t="str">
        <f>IFERROR(VLOOKUP(A26,Matéria_Prima!$B$3:$H$330,5),"")</f>
        <v/>
      </c>
      <c r="C26" s="95"/>
      <c r="D26" s="96"/>
      <c r="E26" s="97"/>
      <c r="F26" s="62" t="str">
        <f>IFERROR(VLOOKUP(A26,Matéria_Prima!$B$3:$H$330,4),"0")</f>
        <v>0</v>
      </c>
      <c r="G26" s="63">
        <f t="shared" si="0"/>
        <v>0</v>
      </c>
      <c r="H26" s="65"/>
      <c r="I26" s="67"/>
      <c r="J26" s="67"/>
      <c r="K26" s="64" t="str">
        <f>IFERROR(VLOOKUP(A26,Matéria_Prima!$B$3:$H$330,7),"")</f>
        <v/>
      </c>
    </row>
    <row r="27" spans="1:11">
      <c r="A27" s="60"/>
      <c r="B27" s="61" t="str">
        <f>IFERROR(VLOOKUP(A27,Matéria_Prima!$B$3:$H$330,5),"")</f>
        <v/>
      </c>
      <c r="C27" s="95"/>
      <c r="D27" s="96"/>
      <c r="E27" s="97"/>
      <c r="F27" s="62" t="str">
        <f>IFERROR(VLOOKUP(A27,Matéria_Prima!$B$3:$H$330,4),"0")</f>
        <v>0</v>
      </c>
      <c r="G27" s="63">
        <f t="shared" si="0"/>
        <v>0</v>
      </c>
      <c r="H27" s="65"/>
      <c r="I27" s="67"/>
      <c r="J27" s="67"/>
      <c r="K27" s="64" t="str">
        <f>IFERROR(VLOOKUP(A27,Matéria_Prima!$B$3:$H$330,7),"")</f>
        <v/>
      </c>
    </row>
    <row r="28" spans="1:11">
      <c r="A28" s="60"/>
      <c r="B28" s="61" t="str">
        <f>IFERROR(VLOOKUP(A28,Matéria_Prima!$B$3:$H$330,5),"")</f>
        <v/>
      </c>
      <c r="C28" s="95"/>
      <c r="D28" s="96"/>
      <c r="E28" s="97"/>
      <c r="F28" s="62" t="str">
        <f>IFERROR(VLOOKUP(A28,Matéria_Prima!$B$3:$H$330,4),"0")</f>
        <v>0</v>
      </c>
      <c r="G28" s="63">
        <f t="shared" si="0"/>
        <v>0</v>
      </c>
      <c r="H28" s="98"/>
      <c r="I28" s="98"/>
      <c r="J28" s="99"/>
      <c r="K28" s="64" t="str">
        <f>IFERROR(VLOOKUP(A28,Matéria_Prima!$B$3:$H$330,7),"")</f>
        <v/>
      </c>
    </row>
    <row r="29" spans="1:11">
      <c r="A29" s="60"/>
      <c r="B29" s="61" t="str">
        <f>IFERROR(VLOOKUP(A29,Matéria_Prima!$B$3:$H$330,5),"")</f>
        <v/>
      </c>
      <c r="C29" s="95"/>
      <c r="D29" s="96"/>
      <c r="E29" s="97"/>
      <c r="F29" s="62" t="str">
        <f>IFERROR(VLOOKUP(A29,Matéria_Prima!$B$3:$H$330,4),"0")</f>
        <v>0</v>
      </c>
      <c r="G29" s="63">
        <f t="shared" si="0"/>
        <v>0</v>
      </c>
      <c r="H29" s="98"/>
      <c r="I29" s="98"/>
      <c r="J29" s="99"/>
      <c r="K29" s="64" t="str">
        <f>IFERROR(VLOOKUP(A29,Matéria_Prima!$B$3:$H$330,7),"")</f>
        <v/>
      </c>
    </row>
    <row r="30" spans="1:11">
      <c r="A30" s="60"/>
      <c r="B30" s="61" t="str">
        <f>IFERROR(VLOOKUP(A30,Matéria_Prima!$B$3:$H$330,5),"")</f>
        <v/>
      </c>
      <c r="C30" s="95"/>
      <c r="D30" s="96"/>
      <c r="E30" s="97"/>
      <c r="F30" s="62" t="str">
        <f>IFERROR(VLOOKUP(A30,Matéria_Prima!$B$3:$H$330,4),"0")</f>
        <v>0</v>
      </c>
      <c r="G30" s="63">
        <f t="shared" si="0"/>
        <v>0</v>
      </c>
      <c r="H30" s="98"/>
      <c r="I30" s="98"/>
      <c r="J30" s="99"/>
      <c r="K30" s="64" t="str">
        <f>IFERROR(VLOOKUP(A30,Matéria_Prima!$B$3:$H$330,7),"")</f>
        <v/>
      </c>
    </row>
    <row r="31" spans="1:11">
      <c r="A31" s="60"/>
      <c r="B31" s="61" t="str">
        <f>IFERROR(VLOOKUP(A31,Matéria_Prima!$B$3:$H$330,5),"")</f>
        <v/>
      </c>
      <c r="C31" s="95"/>
      <c r="D31" s="96"/>
      <c r="E31" s="97"/>
      <c r="F31" s="62" t="str">
        <f>IFERROR(VLOOKUP(A31,Matéria_Prima!$B$3:$H$330,4),"0")</f>
        <v>0</v>
      </c>
      <c r="G31" s="63">
        <f t="shared" si="0"/>
        <v>0</v>
      </c>
      <c r="H31" s="98"/>
      <c r="I31" s="98"/>
      <c r="J31" s="99"/>
      <c r="K31" s="64" t="str">
        <f>IFERROR(VLOOKUP(A31,Matéria_Prima!$B$3:$H$330,7),"")</f>
        <v/>
      </c>
    </row>
    <row r="32" spans="1:11">
      <c r="A32" s="60"/>
      <c r="B32" s="61" t="str">
        <f>IFERROR(VLOOKUP(A32,Matéria_Prima!$B$3:$H$330,5),"")</f>
        <v/>
      </c>
      <c r="C32" s="95"/>
      <c r="D32" s="96"/>
      <c r="E32" s="97"/>
      <c r="F32" s="62" t="str">
        <f>IFERROR(VLOOKUP(A32,Matéria_Prima!$B$3:$H$330,4),"0")</f>
        <v>0</v>
      </c>
      <c r="G32" s="63">
        <f t="shared" si="0"/>
        <v>0</v>
      </c>
      <c r="H32" s="98"/>
      <c r="I32" s="98"/>
      <c r="J32" s="99"/>
      <c r="K32" s="64" t="str">
        <f>IFERROR(VLOOKUP(A32,Matéria_Prima!$B$3:$H$330,7),"")</f>
        <v/>
      </c>
    </row>
    <row r="33" spans="1:11">
      <c r="A33" s="60"/>
      <c r="B33" s="61" t="str">
        <f>IFERROR(VLOOKUP(A33,Matéria_Prima!$B$3:$H$330,5),"")</f>
        <v/>
      </c>
      <c r="C33" s="95"/>
      <c r="D33" s="96"/>
      <c r="E33" s="97"/>
      <c r="F33" s="62" t="str">
        <f>IFERROR(VLOOKUP(A33,Matéria_Prima!$B$3:$H$330,4),"0")</f>
        <v>0</v>
      </c>
      <c r="G33" s="63">
        <f t="shared" si="0"/>
        <v>0</v>
      </c>
      <c r="H33" s="98"/>
      <c r="I33" s="98"/>
      <c r="J33" s="99"/>
      <c r="K33" s="64" t="str">
        <f>IFERROR(VLOOKUP(A33,Matéria_Prima!$B$3:$H$330,7),"")</f>
        <v/>
      </c>
    </row>
    <row r="34" spans="1:11">
      <c r="D34" s="111" t="s">
        <v>179</v>
      </c>
      <c r="E34" s="112"/>
      <c r="F34" s="68"/>
      <c r="G34" s="69">
        <f>SUM(G11:G33)</f>
        <v>0.49072235005368919</v>
      </c>
    </row>
    <row r="35" spans="1:11">
      <c r="D35" s="111" t="s">
        <v>180</v>
      </c>
      <c r="E35" s="112"/>
      <c r="F35" s="70">
        <v>0.01</v>
      </c>
      <c r="G35" s="71">
        <f>F35*G34</f>
        <v>4.9072235005368919E-3</v>
      </c>
    </row>
    <row r="36" spans="1:11">
      <c r="D36" s="111" t="s">
        <v>181</v>
      </c>
      <c r="E36" s="112"/>
      <c r="F36" s="68"/>
      <c r="G36" s="69">
        <f>G34+G35</f>
        <v>0.4956295735542261</v>
      </c>
    </row>
    <row r="37" spans="1:11" ht="5.0999999999999996" customHeight="1"/>
    <row r="38" spans="1:11">
      <c r="A38" s="113" t="s">
        <v>182</v>
      </c>
      <c r="B38" s="114"/>
      <c r="C38" s="114"/>
      <c r="D38" s="114"/>
      <c r="E38" s="114"/>
      <c r="F38" s="114"/>
      <c r="G38" s="115"/>
      <c r="H38" s="113" t="s">
        <v>183</v>
      </c>
      <c r="I38" s="114"/>
      <c r="J38" s="114"/>
      <c r="K38" s="115"/>
    </row>
    <row r="39" spans="1:11">
      <c r="A39" s="125" t="s">
        <v>222</v>
      </c>
      <c r="B39" s="117"/>
      <c r="C39" s="117"/>
      <c r="D39" s="117"/>
      <c r="E39" s="117"/>
      <c r="F39" s="117"/>
      <c r="G39" s="118"/>
      <c r="H39" s="116"/>
      <c r="I39" s="117"/>
      <c r="J39" s="117"/>
      <c r="K39" s="118"/>
    </row>
    <row r="40" spans="1:11">
      <c r="A40" s="119"/>
      <c r="B40" s="120"/>
      <c r="C40" s="120"/>
      <c r="D40" s="120"/>
      <c r="E40" s="120"/>
      <c r="F40" s="120"/>
      <c r="G40" s="121"/>
      <c r="H40" s="119"/>
      <c r="I40" s="120"/>
      <c r="J40" s="120"/>
      <c r="K40" s="121"/>
    </row>
    <row r="41" spans="1:11">
      <c r="A41" s="119"/>
      <c r="B41" s="120"/>
      <c r="C41" s="120"/>
      <c r="D41" s="120"/>
      <c r="E41" s="120"/>
      <c r="F41" s="120"/>
      <c r="G41" s="121"/>
      <c r="H41" s="119"/>
      <c r="I41" s="120"/>
      <c r="J41" s="120"/>
      <c r="K41" s="121"/>
    </row>
    <row r="42" spans="1:11">
      <c r="A42" s="119"/>
      <c r="B42" s="120"/>
      <c r="C42" s="120"/>
      <c r="D42" s="120"/>
      <c r="E42" s="120"/>
      <c r="F42" s="120"/>
      <c r="G42" s="121"/>
      <c r="H42" s="119"/>
      <c r="I42" s="120"/>
      <c r="J42" s="120"/>
      <c r="K42" s="121"/>
    </row>
    <row r="43" spans="1:11">
      <c r="A43" s="119"/>
      <c r="B43" s="120"/>
      <c r="C43" s="120"/>
      <c r="D43" s="120"/>
      <c r="E43" s="120"/>
      <c r="F43" s="120"/>
      <c r="G43" s="121"/>
      <c r="H43" s="119"/>
      <c r="I43" s="120"/>
      <c r="J43" s="120"/>
      <c r="K43" s="121"/>
    </row>
    <row r="44" spans="1:11">
      <c r="A44" s="119"/>
      <c r="B44" s="120"/>
      <c r="C44" s="120"/>
      <c r="D44" s="120"/>
      <c r="E44" s="120"/>
      <c r="F44" s="120"/>
      <c r="G44" s="121"/>
      <c r="H44" s="119"/>
      <c r="I44" s="120"/>
      <c r="J44" s="120"/>
      <c r="K44" s="121"/>
    </row>
    <row r="45" spans="1:11">
      <c r="A45" s="119"/>
      <c r="B45" s="120"/>
      <c r="C45" s="120"/>
      <c r="D45" s="120"/>
      <c r="E45" s="120"/>
      <c r="F45" s="120"/>
      <c r="G45" s="121"/>
      <c r="H45" s="119"/>
      <c r="I45" s="120"/>
      <c r="J45" s="120"/>
      <c r="K45" s="121"/>
    </row>
    <row r="46" spans="1:11">
      <c r="A46" s="119"/>
      <c r="B46" s="120"/>
      <c r="C46" s="120"/>
      <c r="D46" s="120"/>
      <c r="E46" s="120"/>
      <c r="F46" s="120"/>
      <c r="G46" s="121"/>
      <c r="H46" s="119"/>
      <c r="I46" s="120"/>
      <c r="J46" s="120"/>
      <c r="K46" s="121"/>
    </row>
    <row r="47" spans="1:11">
      <c r="A47" s="119"/>
      <c r="B47" s="120"/>
      <c r="C47" s="120"/>
      <c r="D47" s="120"/>
      <c r="E47" s="120"/>
      <c r="F47" s="120"/>
      <c r="G47" s="121"/>
      <c r="H47" s="119"/>
      <c r="I47" s="120"/>
      <c r="J47" s="120"/>
      <c r="K47" s="121"/>
    </row>
    <row r="48" spans="1:11">
      <c r="A48" s="119"/>
      <c r="B48" s="120"/>
      <c r="C48" s="120"/>
      <c r="D48" s="120"/>
      <c r="E48" s="120"/>
      <c r="F48" s="120"/>
      <c r="G48" s="121"/>
      <c r="H48" s="119"/>
      <c r="I48" s="120"/>
      <c r="J48" s="120"/>
      <c r="K48" s="121"/>
    </row>
    <row r="49" spans="1:11">
      <c r="A49" s="119"/>
      <c r="B49" s="120"/>
      <c r="C49" s="120"/>
      <c r="D49" s="120"/>
      <c r="E49" s="120"/>
      <c r="F49" s="120"/>
      <c r="G49" s="121"/>
      <c r="H49" s="119"/>
      <c r="I49" s="120"/>
      <c r="J49" s="120"/>
      <c r="K49" s="121"/>
    </row>
    <row r="50" spans="1:11">
      <c r="A50" s="119"/>
      <c r="B50" s="120"/>
      <c r="C50" s="120"/>
      <c r="D50" s="120"/>
      <c r="E50" s="120"/>
      <c r="F50" s="120"/>
      <c r="G50" s="121"/>
      <c r="H50" s="119"/>
      <c r="I50" s="120"/>
      <c r="J50" s="120"/>
      <c r="K50" s="121"/>
    </row>
    <row r="51" spans="1:11">
      <c r="A51" s="119"/>
      <c r="B51" s="120"/>
      <c r="C51" s="120"/>
      <c r="D51" s="120"/>
      <c r="E51" s="120"/>
      <c r="F51" s="120"/>
      <c r="G51" s="121"/>
      <c r="H51" s="119"/>
      <c r="I51" s="120"/>
      <c r="J51" s="120"/>
      <c r="K51" s="121"/>
    </row>
    <row r="52" spans="1:11">
      <c r="A52" s="122"/>
      <c r="B52" s="123"/>
      <c r="C52" s="123"/>
      <c r="D52" s="123"/>
      <c r="E52" s="123"/>
      <c r="F52" s="123"/>
      <c r="G52" s="124"/>
      <c r="H52" s="122"/>
      <c r="I52" s="123"/>
      <c r="J52" s="123"/>
      <c r="K52" s="124"/>
    </row>
    <row r="63" spans="1:11">
      <c r="C63" s="72" t="s">
        <v>144</v>
      </c>
      <c r="D63" s="73"/>
      <c r="E63" s="74" t="s">
        <v>2</v>
      </c>
      <c r="F63" s="73"/>
      <c r="G63" s="73"/>
      <c r="H63" s="73"/>
      <c r="I63" s="73"/>
      <c r="J63" s="73"/>
      <c r="K63" s="72" t="s">
        <v>6</v>
      </c>
    </row>
    <row r="64" spans="1:11">
      <c r="C64" s="75" t="s">
        <v>184</v>
      </c>
      <c r="E64" s="76">
        <v>0.06</v>
      </c>
      <c r="K64" s="77" t="s">
        <v>147</v>
      </c>
    </row>
    <row r="65" spans="2:11">
      <c r="C65" s="75" t="s">
        <v>185</v>
      </c>
      <c r="E65" s="76">
        <v>0.13</v>
      </c>
      <c r="K65" s="77" t="s">
        <v>148</v>
      </c>
    </row>
    <row r="66" spans="2:11">
      <c r="C66" s="75" t="s">
        <v>186</v>
      </c>
      <c r="E66" s="76">
        <v>0.23</v>
      </c>
      <c r="K66" s="77" t="s">
        <v>150</v>
      </c>
    </row>
    <row r="67" spans="2:11">
      <c r="K67" s="77" t="s">
        <v>151</v>
      </c>
    </row>
    <row r="68" spans="2:11">
      <c r="B68" s="38" t="s">
        <v>145</v>
      </c>
      <c r="D68" s="38" t="s">
        <v>187</v>
      </c>
      <c r="K68" s="77" t="s">
        <v>72</v>
      </c>
    </row>
    <row r="69" spans="2:11">
      <c r="B69" s="78" t="s">
        <v>188</v>
      </c>
      <c r="D69" s="78">
        <v>5</v>
      </c>
      <c r="K69" s="77" t="s">
        <v>152</v>
      </c>
    </row>
    <row r="70" spans="2:11">
      <c r="B70" s="78" t="s">
        <v>189</v>
      </c>
      <c r="D70" s="78">
        <v>10</v>
      </c>
      <c r="K70" s="77" t="s">
        <v>70</v>
      </c>
    </row>
    <row r="71" spans="2:11">
      <c r="B71" s="78" t="s">
        <v>107</v>
      </c>
      <c r="D71" s="78">
        <v>15</v>
      </c>
      <c r="K71" s="77" t="s">
        <v>86</v>
      </c>
    </row>
    <row r="72" spans="2:11">
      <c r="B72" s="78" t="s">
        <v>190</v>
      </c>
      <c r="D72" s="78">
        <v>20</v>
      </c>
      <c r="K72" s="77" t="s">
        <v>92</v>
      </c>
    </row>
    <row r="73" spans="2:11">
      <c r="B73" s="78" t="s">
        <v>191</v>
      </c>
      <c r="D73" s="78">
        <v>25</v>
      </c>
      <c r="K73" s="77" t="s">
        <v>102</v>
      </c>
    </row>
    <row r="74" spans="2:11">
      <c r="B74" s="78" t="s">
        <v>192</v>
      </c>
      <c r="D74" s="78">
        <v>30</v>
      </c>
      <c r="K74" s="77" t="s">
        <v>153</v>
      </c>
    </row>
    <row r="75" spans="2:11">
      <c r="B75" s="78" t="s">
        <v>193</v>
      </c>
      <c r="D75" s="78">
        <v>35</v>
      </c>
      <c r="K75" s="77" t="s">
        <v>43</v>
      </c>
    </row>
    <row r="76" spans="2:11">
      <c r="B76" s="78" t="s">
        <v>194</v>
      </c>
      <c r="D76" s="78">
        <v>40</v>
      </c>
      <c r="K76" s="77" t="s">
        <v>108</v>
      </c>
    </row>
    <row r="77" spans="2:11">
      <c r="B77" s="78" t="s">
        <v>195</v>
      </c>
      <c r="D77" s="78">
        <v>45</v>
      </c>
      <c r="K77" s="77" t="s">
        <v>32</v>
      </c>
    </row>
    <row r="78" spans="2:11">
      <c r="B78" s="78" t="s">
        <v>196</v>
      </c>
      <c r="D78" s="78">
        <v>50</v>
      </c>
      <c r="K78" s="77" t="s">
        <v>154</v>
      </c>
    </row>
    <row r="79" spans="2:11">
      <c r="B79" s="78" t="s">
        <v>197</v>
      </c>
      <c r="D79" s="78">
        <v>55</v>
      </c>
      <c r="K79" s="77" t="s">
        <v>155</v>
      </c>
    </row>
    <row r="80" spans="2:11">
      <c r="B80" s="78" t="s">
        <v>198</v>
      </c>
      <c r="D80" s="78">
        <v>60</v>
      </c>
      <c r="K80" s="77" t="s">
        <v>156</v>
      </c>
    </row>
    <row r="81" spans="2:4">
      <c r="B81" s="78" t="s">
        <v>199</v>
      </c>
      <c r="D81" s="78">
        <v>65</v>
      </c>
    </row>
    <row r="82" spans="2:4">
      <c r="B82" s="78" t="s">
        <v>200</v>
      </c>
      <c r="D82" s="78">
        <v>70</v>
      </c>
    </row>
    <row r="83" spans="2:4">
      <c r="B83" s="78" t="s">
        <v>201</v>
      </c>
      <c r="D83" s="78">
        <v>75</v>
      </c>
    </row>
    <row r="84" spans="2:4">
      <c r="B84" s="78" t="s">
        <v>202</v>
      </c>
      <c r="D84" s="78">
        <v>80</v>
      </c>
    </row>
    <row r="85" spans="2:4">
      <c r="B85" s="78" t="s">
        <v>203</v>
      </c>
      <c r="D85" s="78">
        <v>85</v>
      </c>
    </row>
    <row r="86" spans="2:4">
      <c r="B86" s="78" t="s">
        <v>204</v>
      </c>
      <c r="D86" s="78">
        <v>90</v>
      </c>
    </row>
    <row r="87" spans="2:4">
      <c r="B87" s="78" t="s">
        <v>205</v>
      </c>
      <c r="D87" s="78">
        <v>95</v>
      </c>
    </row>
    <row r="88" spans="2:4">
      <c r="D88" s="78">
        <v>100</v>
      </c>
    </row>
    <row r="89" spans="2:4">
      <c r="D89" s="78">
        <v>105</v>
      </c>
    </row>
    <row r="90" spans="2:4">
      <c r="D90" s="78">
        <v>110</v>
      </c>
    </row>
    <row r="91" spans="2:4">
      <c r="D91" s="78">
        <v>115</v>
      </c>
    </row>
    <row r="92" spans="2:4">
      <c r="D92" s="78">
        <v>120</v>
      </c>
    </row>
  </sheetData>
  <mergeCells count="64">
    <mergeCell ref="I1:K2"/>
    <mergeCell ref="B3:E3"/>
    <mergeCell ref="F3:G3"/>
    <mergeCell ref="I3:K8"/>
    <mergeCell ref="B4:E4"/>
    <mergeCell ref="F4:G4"/>
    <mergeCell ref="B5:E5"/>
    <mergeCell ref="F5:G5"/>
    <mergeCell ref="B6:C6"/>
    <mergeCell ref="F6:G6"/>
    <mergeCell ref="B7:C7"/>
    <mergeCell ref="F7:G7"/>
    <mergeCell ref="F8:G8"/>
    <mergeCell ref="H10:J10"/>
    <mergeCell ref="C12:E12"/>
    <mergeCell ref="H12:J12"/>
    <mergeCell ref="C13:E13"/>
    <mergeCell ref="H13:J13"/>
    <mergeCell ref="C11:E11"/>
    <mergeCell ref="H11:J11"/>
    <mergeCell ref="C10:E10"/>
    <mergeCell ref="C14:E14"/>
    <mergeCell ref="H14:J14"/>
    <mergeCell ref="C15:E15"/>
    <mergeCell ref="H15:J15"/>
    <mergeCell ref="C16:E16"/>
    <mergeCell ref="H16:J16"/>
    <mergeCell ref="C17:E17"/>
    <mergeCell ref="H17:J17"/>
    <mergeCell ref="C18:E18"/>
    <mergeCell ref="H18:J18"/>
    <mergeCell ref="C19:E19"/>
    <mergeCell ref="H19:J19"/>
    <mergeCell ref="C20:E20"/>
    <mergeCell ref="H20:J20"/>
    <mergeCell ref="H28:J28"/>
    <mergeCell ref="C21:E21"/>
    <mergeCell ref="H21:J21"/>
    <mergeCell ref="C22:E22"/>
    <mergeCell ref="H22:J22"/>
    <mergeCell ref="C23:E23"/>
    <mergeCell ref="H23:J23"/>
    <mergeCell ref="C24:E24"/>
    <mergeCell ref="C25:E25"/>
    <mergeCell ref="C26:E26"/>
    <mergeCell ref="C27:E27"/>
    <mergeCell ref="C28:E28"/>
    <mergeCell ref="D35:E35"/>
    <mergeCell ref="C29:E29"/>
    <mergeCell ref="H29:J29"/>
    <mergeCell ref="C30:E30"/>
    <mergeCell ref="H30:J30"/>
    <mergeCell ref="C31:E31"/>
    <mergeCell ref="H31:J31"/>
    <mergeCell ref="C32:E32"/>
    <mergeCell ref="H32:J32"/>
    <mergeCell ref="C33:E33"/>
    <mergeCell ref="H33:J33"/>
    <mergeCell ref="D34:E34"/>
    <mergeCell ref="D36:E36"/>
    <mergeCell ref="A38:G38"/>
    <mergeCell ref="H38:K38"/>
    <mergeCell ref="A39:G52"/>
    <mergeCell ref="H39:K52"/>
  </mergeCells>
  <conditionalFormatting sqref="K11:K33">
    <cfRule type="cellIs" dxfId="5" priority="2" operator="equal">
      <formula>0</formula>
    </cfRule>
  </conditionalFormatting>
  <conditionalFormatting sqref="F11:F33">
    <cfRule type="cellIs" dxfId="4" priority="1" operator="equal">
      <formula>0</formula>
    </cfRule>
  </conditionalFormatting>
  <dataValidations count="3">
    <dataValidation type="list" allowBlank="1" showInputMessage="1" showErrorMessage="1" sqref="E7" xr:uid="{AB7E811F-7EAC-4E28-BAEC-5905447E802F}">
      <formula1>$E$64:$E$66</formula1>
    </dataValidation>
    <dataValidation type="list" allowBlank="1" showInputMessage="1" showErrorMessage="1" sqref="B6:C6" xr:uid="{6D4F19FA-A946-429E-BC86-F870233336CB}">
      <formula1>$D$69:$D$92</formula1>
    </dataValidation>
    <dataValidation type="list" allowBlank="1" showInputMessage="1" showErrorMessage="1" sqref="B4:E4" xr:uid="{7A2A6B23-C4C4-4725-AF30-FBB4F4D28331}">
      <formula1>$B$69:$B$87</formula1>
    </dataValidation>
  </dataValidations>
  <printOptions horizontalCentered="1" verticalCentered="1"/>
  <pageMargins left="0.25" right="0.25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BE1AF9-B01E-4EBF-AB93-654B71C140E4}">
          <x14:formula1>
            <xm:f>Matéria_Prima!$B$3:$B$330</xm:f>
          </x14:formula1>
          <xm:sqref>A11:A33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2026-02-10T17:15:16Z</dcterms:created>
  <dcterms:modified xsi:type="dcterms:W3CDTF">2026-02-13T21:09:24Z</dcterms:modified>
  <cp:category/>
  <cp:contentStatus/>
</cp:coreProperties>
</file>