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dpip-my.sharepoint.com/personal/sandra_soares_corp_turismodeportugal_pt/Documents/Documentos/EHTC/Equipa da Sustentabilidade/Eco escolas/2025 2026/Eco-cozinheiros/"/>
    </mc:Choice>
  </mc:AlternateContent>
  <xr:revisionPtr revIDLastSave="199" documentId="8_{E5CDBC7F-AC6F-4ABD-88EE-C06C10593995}" xr6:coauthVersionLast="47" xr6:coauthVersionMax="47" xr10:uidLastSave="{7AD86EA0-397B-42F0-9887-EA00002BFAD0}"/>
  <bookViews>
    <workbookView xWindow="-98" yWindow="-98" windowWidth="19396" windowHeight="10276" activeTab="3" xr2:uid="{00000000-000D-0000-FFFF-FFFF00000000}"/>
  </bookViews>
  <sheets>
    <sheet name="Total" sheetId="5" r:id="rId1"/>
    <sheet name="Entrada" sheetId="1" r:id="rId2"/>
    <sheet name="Prato principal" sheetId="6" r:id="rId3"/>
    <sheet name="Sobremesa" sheetId="7" r:id="rId4"/>
  </sheets>
  <definedNames>
    <definedName name="_xlnm.Print_Area" localSheetId="1">Entrada!$A$1:$J$36</definedName>
    <definedName name="_xlnm.Print_Area" localSheetId="2">'Prato principal'!$A$1:$J$50</definedName>
    <definedName name="_xlnm.Print_Area" localSheetId="3">Sobremesa!$A$1:$J$53</definedName>
    <definedName name="_xlnm.Print_Area" localSheetId="0">Total!$A$1:$G$12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G21" i="6"/>
  <c r="G22" i="6" s="1"/>
  <c r="E19" i="7"/>
  <c r="E18" i="1"/>
  <c r="E11" i="7"/>
  <c r="E15" i="1"/>
  <c r="E17" i="1"/>
  <c r="E19" i="1"/>
  <c r="E18" i="7"/>
  <c r="A10" i="7"/>
  <c r="E19" i="6"/>
  <c r="E8" i="6"/>
  <c r="E11" i="6"/>
  <c r="E13" i="6"/>
  <c r="E14" i="6"/>
  <c r="E15" i="6"/>
  <c r="E16" i="6"/>
  <c r="E17" i="6"/>
  <c r="E18" i="6"/>
  <c r="E17" i="7"/>
  <c r="E16" i="7"/>
  <c r="E15" i="7"/>
  <c r="E14" i="7"/>
  <c r="E13" i="7"/>
  <c r="E10" i="7"/>
  <c r="E9" i="7"/>
  <c r="E12" i="7"/>
  <c r="E8" i="7"/>
  <c r="E20" i="7" s="1"/>
  <c r="E8" i="1"/>
  <c r="E10" i="6"/>
  <c r="E12" i="1"/>
  <c r="J20" i="7"/>
  <c r="J21" i="7" s="1"/>
  <c r="I20" i="7"/>
  <c r="F6" i="5" s="1"/>
  <c r="H20" i="7"/>
  <c r="H21" i="7" s="1"/>
  <c r="G20" i="7"/>
  <c r="D6" i="5" s="1"/>
  <c r="B6" i="5"/>
  <c r="F20" i="7"/>
  <c r="F21" i="7" s="1"/>
  <c r="F21" i="6"/>
  <c r="F22" i="6" s="1"/>
  <c r="J21" i="6"/>
  <c r="J22" i="6" s="1"/>
  <c r="I21" i="6"/>
  <c r="I22" i="6" s="1"/>
  <c r="H21" i="6"/>
  <c r="H22" i="6" s="1"/>
  <c r="E20" i="6"/>
  <c r="E12" i="6"/>
  <c r="E9" i="6"/>
  <c r="B1" i="5"/>
  <c r="F20" i="1"/>
  <c r="C4" i="5" s="1"/>
  <c r="D4" i="5"/>
  <c r="H20" i="1"/>
  <c r="E4" i="5" s="1"/>
  <c r="I20" i="1"/>
  <c r="F4" i="5" s="1"/>
  <c r="J20" i="1"/>
  <c r="G4" i="5" s="1"/>
  <c r="E9" i="1"/>
  <c r="E10" i="1"/>
  <c r="E11" i="1"/>
  <c r="E13" i="1"/>
  <c r="E14" i="1"/>
  <c r="E21" i="6" l="1"/>
  <c r="B5" i="5" s="1"/>
  <c r="E20" i="1"/>
  <c r="B4" i="5" s="1"/>
  <c r="G6" i="5"/>
  <c r="E6" i="5"/>
  <c r="G21" i="7"/>
  <c r="I21" i="7"/>
  <c r="C6" i="5"/>
  <c r="G5" i="5"/>
  <c r="F5" i="5"/>
  <c r="E5" i="5"/>
  <c r="D5" i="5"/>
  <c r="D7" i="5" s="1"/>
  <c r="D8" i="5" s="1"/>
  <c r="D11" i="5" s="1"/>
  <c r="C5" i="5"/>
  <c r="I21" i="1"/>
  <c r="J21" i="1"/>
  <c r="H21" i="1"/>
  <c r="G21" i="1"/>
  <c r="F21" i="1"/>
  <c r="F7" i="5" l="1"/>
  <c r="F8" i="5" s="1"/>
  <c r="F11" i="5" s="1"/>
  <c r="G7" i="5"/>
  <c r="G8" i="5" s="1"/>
  <c r="G11" i="5" s="1"/>
  <c r="E7" i="5"/>
  <c r="E8" i="5" s="1"/>
  <c r="E11" i="5" s="1"/>
  <c r="C7" i="5"/>
  <c r="C8" i="5" s="1"/>
  <c r="C11" i="5" s="1"/>
  <c r="B7" i="5"/>
  <c r="B8" i="5" s="1"/>
  <c r="G12" i="5" l="1"/>
  <c r="E12" i="5"/>
  <c r="F12" i="5"/>
  <c r="D12" i="5"/>
</calcChain>
</file>

<file path=xl/sharedStrings.xml><?xml version="1.0" encoding="utf-8"?>
<sst xmlns="http://schemas.openxmlformats.org/spreadsheetml/2006/main" count="207" uniqueCount="112">
  <si>
    <t>Nº Pessoas</t>
  </si>
  <si>
    <t>Valor total (€)</t>
  </si>
  <si>
    <t>VE (kcal)</t>
  </si>
  <si>
    <t>HC (g)</t>
  </si>
  <si>
    <t>Proteínas (g)</t>
  </si>
  <si>
    <t>Lípidos (g)</t>
  </si>
  <si>
    <t>Fibra (g)</t>
  </si>
  <si>
    <t>Entrada</t>
  </si>
  <si>
    <t>Prato Principal</t>
  </si>
  <si>
    <t>Sobremesa</t>
  </si>
  <si>
    <t>Total</t>
  </si>
  <si>
    <t>Por pessoa</t>
  </si>
  <si>
    <t>Kcal por pessoa</t>
  </si>
  <si>
    <t>% VE</t>
  </si>
  <si>
    <t>Escola de Hotelaria e Turismo de Coimbra</t>
  </si>
  <si>
    <t xml:space="preserve">Ficha Técnica: </t>
  </si>
  <si>
    <t>Iguaria</t>
  </si>
  <si>
    <t>Trouxa de couve com porco e tomate cherry</t>
  </si>
  <si>
    <t>N.º doses</t>
  </si>
  <si>
    <t>2</t>
  </si>
  <si>
    <t>Quant.</t>
  </si>
  <si>
    <t>Un.</t>
  </si>
  <si>
    <t>Ingredientes</t>
  </si>
  <si>
    <t>Valor unitário (kg/lt)</t>
  </si>
  <si>
    <t>Valor total</t>
  </si>
  <si>
    <t>gr</t>
  </si>
  <si>
    <t>cebola</t>
  </si>
  <si>
    <t>Alho</t>
  </si>
  <si>
    <t>Couve</t>
  </si>
  <si>
    <t>Carne Picada</t>
  </si>
  <si>
    <t xml:space="preserve">Cenoura </t>
  </si>
  <si>
    <t>Presunto</t>
  </si>
  <si>
    <t>Azeite</t>
  </si>
  <si>
    <t xml:space="preserve">Noz Moscada </t>
  </si>
  <si>
    <t>uni.</t>
  </si>
  <si>
    <t>Ovo</t>
  </si>
  <si>
    <t>Tomate Cherry</t>
  </si>
  <si>
    <t>Germinados</t>
  </si>
  <si>
    <t>Açafrão das indias</t>
  </si>
  <si>
    <t>Custo final</t>
  </si>
  <si>
    <t>Valor nutricional (1 dose)</t>
  </si>
  <si>
    <t>Preparação</t>
  </si>
  <si>
    <t>1.</t>
  </si>
  <si>
    <t>Fazer brunesa de legumes e juntar á carne picada e juntar o ovo e temperar</t>
  </si>
  <si>
    <t>2.</t>
  </si>
  <si>
    <t>Bringir as folhas de couve e reservar</t>
  </si>
  <si>
    <t>3.</t>
  </si>
  <si>
    <t>Numa panela fazer o caldo com a cenoura, sal, casca de legumes.</t>
  </si>
  <si>
    <t>4.</t>
  </si>
  <si>
    <t>Fazer a trouxa com a couve e com a carne e levar a cozer no caldo durante 10 minutos e depois desligar .</t>
  </si>
  <si>
    <t>5.</t>
  </si>
  <si>
    <t>Colocar os tomates cherry no azeite quente, deixar escalfar.</t>
  </si>
  <si>
    <t>6.</t>
  </si>
  <si>
    <t>Empratar e servir.</t>
  </si>
  <si>
    <t>Cavala gratinada com açorda de abobora e legumes de inverno</t>
  </si>
  <si>
    <t>Cavala</t>
  </si>
  <si>
    <t>Sal</t>
  </si>
  <si>
    <t>Pimenta</t>
  </si>
  <si>
    <t>Farinha Amido</t>
  </si>
  <si>
    <t>Abobora</t>
  </si>
  <si>
    <t>Cebola</t>
  </si>
  <si>
    <t>Folha de Louro</t>
  </si>
  <si>
    <t>ml</t>
  </si>
  <si>
    <t xml:space="preserve">Azeite </t>
  </si>
  <si>
    <t>Cogumelos</t>
  </si>
  <si>
    <t>Cenoura</t>
  </si>
  <si>
    <t>Valor final</t>
  </si>
  <si>
    <t>Retirar filetes da cavala, e reservar as espinhas e a cabeça.</t>
  </si>
  <si>
    <t>Numa panela saltear a cebola, cenoura a cabeça e as espinhas da cavala, e juntar água.</t>
  </si>
  <si>
    <t>Assar a abobora com especiarias no forno a 180ºC durante 15 minutos.</t>
  </si>
  <si>
    <t>Numa taça com o pão aos pedaços, juntar água e deixar 5 minutos repousar.</t>
  </si>
  <si>
    <t>Num tacho com um fio de azeite o alho e a cebola picados e a abobora e a folha de louro.</t>
  </si>
  <si>
    <t>Juntar o pão e a água e deixe cozinhar.</t>
  </si>
  <si>
    <t>7.</t>
  </si>
  <si>
    <t>Num tacho o azeite mais a farinha de amido até fazer uma pasta.</t>
  </si>
  <si>
    <t>8.</t>
  </si>
  <si>
    <t>Juntar o caldo aos poucos até atingir a textura certa.</t>
  </si>
  <si>
    <t>9</t>
  </si>
  <si>
    <t>Levar ao forno a cavala 4 minutos a 180ºC.</t>
  </si>
  <si>
    <t>10</t>
  </si>
  <si>
    <t>Depois colocar o molho por cima da cavala e levar ao forno mais 4 minutos a 220ºC.</t>
  </si>
  <si>
    <t>11</t>
  </si>
  <si>
    <t>Cortar a couve a cenoura em juliana e os cogumelos laminados, e saltear.</t>
  </si>
  <si>
    <t>12.</t>
  </si>
  <si>
    <t>Noz, Abobora e Laranja</t>
  </si>
  <si>
    <t>Farinha de Arroz</t>
  </si>
  <si>
    <t>Farinha de Noz</t>
  </si>
  <si>
    <t>Açúcar</t>
  </si>
  <si>
    <t>uni</t>
  </si>
  <si>
    <t>Ovos</t>
  </si>
  <si>
    <t>Fermento</t>
  </si>
  <si>
    <t>Mel</t>
  </si>
  <si>
    <t>Canela</t>
  </si>
  <si>
    <t>Laranja</t>
  </si>
  <si>
    <t>Gengibre</t>
  </si>
  <si>
    <t>Bolo: Bater os ovos e o açúcar até triplicar de tamanho.</t>
  </si>
  <si>
    <t>Torrar as noz e triturar com água. De seguida coamos.</t>
  </si>
  <si>
    <t>Juntar a farinha e o fermento ao preparado dos ovos.</t>
  </si>
  <si>
    <t>Juntar a água de noz e adicionar as nozes picadas e azeite.</t>
  </si>
  <si>
    <t>Sorbet: Misturamos a água com o sumo de laranja.</t>
  </si>
  <si>
    <t>Adicionamos o açúcar.</t>
  </si>
  <si>
    <t>Colocamos num banho maria invertido e batemos até ficar sorbet.</t>
  </si>
  <si>
    <t>Molho de Abobora: Assar a abobora com o mel e a canela.</t>
  </si>
  <si>
    <t>Triturara a abobora e colocar num tacho para retificar tempero</t>
  </si>
  <si>
    <t>Adicionar a farinha maizena e deixar engrossar</t>
  </si>
  <si>
    <t xml:space="preserve">Passar as sementes de abobora por açúcar e canela </t>
  </si>
  <si>
    <t>Assar e triturar.</t>
  </si>
  <si>
    <t xml:space="preserve">7. </t>
  </si>
  <si>
    <t>Couve lombarda</t>
  </si>
  <si>
    <t>Nota: Podemos substituir a carne por soja granulada para um prato vegetariano.</t>
  </si>
  <si>
    <t>Nota: Podemos substituir o peixe  por seitan para um prato vegetariano.</t>
  </si>
  <si>
    <t>Pão sem gluten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</si>
</sst>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.000"/>
    <numFmt numFmtId="166" formatCode="#,##0.0"/>
    <numFmt numFmtId="167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Aptos Narrow"/>
      <charset val="1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49" fontId="0" fillId="3" borderId="0" xfId="0" applyNumberForma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167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/>
    <xf numFmtId="0" fontId="7" fillId="0" borderId="0" xfId="0" applyFont="1"/>
    <xf numFmtId="164" fontId="1" fillId="4" borderId="1" xfId="0" applyNumberFormat="1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6" fontId="8" fillId="5" borderId="5" xfId="0" applyNumberFormat="1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 vertical="center" wrapText="1"/>
    </xf>
    <xf numFmtId="166" fontId="1" fillId="4" borderId="5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9" fillId="6" borderId="3" xfId="0" applyFont="1" applyFill="1" applyBorder="1" applyAlignment="1">
      <alignment horizontal="center" vertical="center" wrapText="1"/>
    </xf>
    <xf numFmtId="164" fontId="9" fillId="6" borderId="6" xfId="0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166" fontId="1" fillId="9" borderId="1" xfId="0" applyNumberFormat="1" applyFont="1" applyFill="1" applyBorder="1" applyAlignment="1">
      <alignment horizontal="center" vertical="center" wrapText="1"/>
    </xf>
    <xf numFmtId="167" fontId="0" fillId="7" borderId="1" xfId="0" applyNumberFormat="1" applyFill="1" applyBorder="1" applyAlignment="1">
      <alignment horizontal="center" vertical="center" wrapText="1"/>
    </xf>
    <xf numFmtId="0" fontId="6" fillId="0" borderId="7" xfId="0" applyFont="1" applyBorder="1"/>
    <xf numFmtId="16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4" xfId="0" applyFont="1" applyBorder="1"/>
    <xf numFmtId="164" fontId="6" fillId="0" borderId="4" xfId="0" applyNumberFormat="1" applyFont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1" xfId="0" applyFont="1" applyBorder="1" applyAlignment="1">
      <alignment wrapText="1"/>
    </xf>
    <xf numFmtId="10" fontId="6" fillId="0" borderId="1" xfId="0" applyNumberFormat="1" applyFont="1" applyBorder="1" applyAlignment="1">
      <alignment horizontal="center" vertical="center" wrapText="1"/>
    </xf>
    <xf numFmtId="0" fontId="9" fillId="3" borderId="7" xfId="0" applyFont="1" applyFill="1" applyBorder="1"/>
    <xf numFmtId="164" fontId="9" fillId="3" borderId="8" xfId="0" applyNumberFormat="1" applyFont="1" applyFill="1" applyBorder="1" applyAlignment="1">
      <alignment horizontal="center" vertical="center" wrapText="1"/>
    </xf>
    <xf numFmtId="167" fontId="9" fillId="3" borderId="8" xfId="0" applyNumberFormat="1" applyFont="1" applyFill="1" applyBorder="1" applyAlignment="1">
      <alignment horizontal="center" vertical="center" wrapText="1"/>
    </xf>
    <xf numFmtId="0" fontId="12" fillId="10" borderId="4" xfId="0" applyFont="1" applyFill="1" applyBorder="1"/>
    <xf numFmtId="164" fontId="12" fillId="10" borderId="4" xfId="0" applyNumberFormat="1" applyFont="1" applyFill="1" applyBorder="1" applyAlignment="1">
      <alignment horizontal="center" vertical="center" wrapText="1"/>
    </xf>
    <xf numFmtId="166" fontId="12" fillId="10" borderId="4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166" fontId="0" fillId="7" borderId="1" xfId="0" applyNumberForma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0" fillId="0" borderId="1" xfId="0" applyBorder="1"/>
    <xf numFmtId="2" fontId="1" fillId="9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horizontal="center" vertical="top" wrapText="1"/>
    </xf>
    <xf numFmtId="0" fontId="14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11" xfId="0" applyBorder="1"/>
    <xf numFmtId="165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14" fillId="0" borderId="12" xfId="0" applyFont="1" applyBorder="1"/>
    <xf numFmtId="0" fontId="0" fillId="0" borderId="14" xfId="0" applyBorder="1" applyAlignment="1">
      <alignment horizontal="center" vertical="center" wrapText="1"/>
    </xf>
    <xf numFmtId="0" fontId="14" fillId="0" borderId="4" xfId="0" applyFont="1" applyBorder="1"/>
    <xf numFmtId="0" fontId="0" fillId="0" borderId="11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7" fontId="0" fillId="0" borderId="1" xfId="0" applyNumberFormat="1" applyBorder="1" applyAlignment="1">
      <alignment horizontal="center"/>
    </xf>
    <xf numFmtId="166" fontId="6" fillId="0" borderId="2" xfId="0" applyNumberFormat="1" applyFont="1" applyBorder="1" applyAlignment="1">
      <alignment horizontal="center" vertical="center" wrapText="1"/>
    </xf>
    <xf numFmtId="166" fontId="6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8" fillId="5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2" fontId="3" fillId="0" borderId="0" xfId="0" applyNumberFormat="1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/>
    </xf>
    <xf numFmtId="164" fontId="8" fillId="5" borderId="9" xfId="0" applyNumberFormat="1" applyFont="1" applyFill="1" applyBorder="1" applyAlignment="1">
      <alignment horizontal="center" vertical="center" wrapText="1"/>
    </xf>
    <xf numFmtId="164" fontId="8" fillId="5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862B-8382-42F7-AD2A-CB470C3D7200}">
  <dimension ref="A1:H12"/>
  <sheetViews>
    <sheetView showGridLines="0" zoomScale="98" zoomScaleNormal="115" workbookViewId="0">
      <selection sqref="A1:G12"/>
    </sheetView>
  </sheetViews>
  <sheetFormatPr defaultRowHeight="14.25" x14ac:dyDescent="0.45"/>
  <cols>
    <col min="1" max="1" width="19.53125" customWidth="1"/>
    <col min="2" max="2" width="13.46484375" style="11" customWidth="1"/>
    <col min="3" max="3" width="8.796875" style="11"/>
    <col min="4" max="4" width="12.19921875" style="11" customWidth="1"/>
    <col min="5" max="5" width="15.796875" style="11" customWidth="1"/>
    <col min="6" max="7" width="12.19921875" style="11" customWidth="1"/>
    <col min="8" max="8" width="8.796875" style="11"/>
  </cols>
  <sheetData>
    <row r="1" spans="1:8" x14ac:dyDescent="0.45">
      <c r="A1" s="13" t="s">
        <v>0</v>
      </c>
      <c r="B1" s="12" t="str">
        <f>Entrada!$J$5</f>
        <v>2</v>
      </c>
    </row>
    <row r="3" spans="1:8" s="17" customFormat="1" ht="13.5" thickBot="1" x14ac:dyDescent="0.45">
      <c r="A3" s="45"/>
      <c r="B3" s="46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8"/>
    </row>
    <row r="4" spans="1:8" x14ac:dyDescent="0.45">
      <c r="A4" s="49" t="s">
        <v>7</v>
      </c>
      <c r="B4" s="50">
        <f>Entrada!E20</f>
        <v>2.5967133333333337</v>
      </c>
      <c r="C4" s="51">
        <f>Entrada!F20</f>
        <v>1280.3</v>
      </c>
      <c r="D4" s="51">
        <f>Entrada!G20</f>
        <v>0.2</v>
      </c>
      <c r="E4" s="51">
        <f>Entrada!H20</f>
        <v>44.300000000000011</v>
      </c>
      <c r="F4" s="51">
        <f>Entrada!I20</f>
        <v>121.2</v>
      </c>
      <c r="G4" s="51">
        <f>Entrada!J20</f>
        <v>5.6</v>
      </c>
    </row>
    <row r="5" spans="1:8" x14ac:dyDescent="0.45">
      <c r="A5" s="52" t="s">
        <v>8</v>
      </c>
      <c r="B5" s="53">
        <f>'Prato principal'!E21</f>
        <v>6.5390388888888893</v>
      </c>
      <c r="C5" s="54">
        <f>'Prato principal'!F21</f>
        <v>2761</v>
      </c>
      <c r="D5" s="54">
        <f>'Prato principal'!G21</f>
        <v>147.69999999999999</v>
      </c>
      <c r="E5" s="54">
        <f>'Prato principal'!H21</f>
        <v>179.2</v>
      </c>
      <c r="F5" s="54">
        <f>'Prato principal'!I21</f>
        <v>160.10000000000002</v>
      </c>
      <c r="G5" s="54">
        <f>'Prato principal'!J21</f>
        <v>21.400000000000002</v>
      </c>
    </row>
    <row r="6" spans="1:8" x14ac:dyDescent="0.45">
      <c r="A6" s="52" t="s">
        <v>9</v>
      </c>
      <c r="B6" s="53">
        <f>Sobremesa!E20</f>
        <v>3.5553331268436574</v>
      </c>
      <c r="C6" s="54">
        <f>Sobremesa!F20</f>
        <v>1727.5</v>
      </c>
      <c r="D6" s="54">
        <f>Sobremesa!G20</f>
        <v>331.9</v>
      </c>
      <c r="E6" s="54">
        <f>Sobremesa!H20</f>
        <v>31.1</v>
      </c>
      <c r="F6" s="54">
        <f>Sobremesa!I20</f>
        <v>59.199999999999996</v>
      </c>
      <c r="G6" s="54">
        <f>Sobremesa!J20</f>
        <v>8.1</v>
      </c>
    </row>
    <row r="7" spans="1:8" ht="14.65" thickBot="1" x14ac:dyDescent="0.5">
      <c r="A7" s="59" t="s">
        <v>10</v>
      </c>
      <c r="B7" s="60">
        <f t="shared" ref="B7:G7" si="0">SUM(B4:B6)</f>
        <v>12.691085349065879</v>
      </c>
      <c r="C7" s="61">
        <f t="shared" si="0"/>
        <v>5768.8</v>
      </c>
      <c r="D7" s="61">
        <f t="shared" si="0"/>
        <v>479.79999999999995</v>
      </c>
      <c r="E7" s="61">
        <f t="shared" si="0"/>
        <v>254.6</v>
      </c>
      <c r="F7" s="61">
        <f t="shared" si="0"/>
        <v>340.5</v>
      </c>
      <c r="G7" s="61">
        <f t="shared" si="0"/>
        <v>35.1</v>
      </c>
    </row>
    <row r="8" spans="1:8" x14ac:dyDescent="0.45">
      <c r="A8" s="62" t="s">
        <v>11</v>
      </c>
      <c r="B8" s="63">
        <f>B7/2</f>
        <v>6.3455426745329397</v>
      </c>
      <c r="C8" s="64">
        <f>(C7/$B$1)</f>
        <v>2884.4</v>
      </c>
      <c r="D8" s="64">
        <f t="shared" ref="D8:G8" si="1">(D7/$B$1)</f>
        <v>239.89999999999998</v>
      </c>
      <c r="E8" s="64">
        <f t="shared" si="1"/>
        <v>127.3</v>
      </c>
      <c r="F8" s="64">
        <f t="shared" si="1"/>
        <v>170.25</v>
      </c>
      <c r="G8" s="64">
        <f t="shared" si="1"/>
        <v>17.55</v>
      </c>
    </row>
    <row r="10" spans="1:8" ht="14.65" thickBot="1" x14ac:dyDescent="0.5">
      <c r="B10" s="55"/>
      <c r="C10" s="47" t="s">
        <v>2</v>
      </c>
      <c r="D10" s="47" t="s">
        <v>3</v>
      </c>
      <c r="E10" s="47" t="s">
        <v>4</v>
      </c>
      <c r="F10" s="47" t="s">
        <v>5</v>
      </c>
      <c r="G10" s="47" t="s">
        <v>6</v>
      </c>
    </row>
    <row r="11" spans="1:8" ht="18" customHeight="1" x14ac:dyDescent="0.45">
      <c r="B11" s="56" t="s">
        <v>12</v>
      </c>
      <c r="C11" s="106">
        <f>$C$8</f>
        <v>2884.4</v>
      </c>
      <c r="D11" s="51">
        <f>(D8*4)</f>
        <v>959.59999999999991</v>
      </c>
      <c r="E11" s="51">
        <f>(E8*4)</f>
        <v>509.2</v>
      </c>
      <c r="F11" s="51">
        <f>(F8*9)</f>
        <v>1532.25</v>
      </c>
      <c r="G11" s="51">
        <f>(G8*4)</f>
        <v>70.2</v>
      </c>
    </row>
    <row r="12" spans="1:8" ht="18" customHeight="1" x14ac:dyDescent="0.45">
      <c r="B12" s="57" t="s">
        <v>13</v>
      </c>
      <c r="C12" s="107"/>
      <c r="D12" s="58">
        <f>D11/$C$11</f>
        <v>0.33268617390098454</v>
      </c>
      <c r="E12" s="58">
        <f>E11/$C$11</f>
        <v>0.17653584800998473</v>
      </c>
      <c r="F12" s="58">
        <f>F11/$C$11</f>
        <v>0.53121966440160862</v>
      </c>
      <c r="G12" s="58">
        <f>G11/$C$11</f>
        <v>2.4337817223686036E-2</v>
      </c>
    </row>
  </sheetData>
  <mergeCells count="1">
    <mergeCell ref="C11:C12"/>
  </mergeCells>
  <pageMargins left="0.7" right="0.7" top="0.75" bottom="0.75" header="0.3" footer="0.3"/>
  <pageSetup paperSize="9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workbookViewId="0">
      <selection sqref="A1:J36"/>
    </sheetView>
  </sheetViews>
  <sheetFormatPr defaultColWidth="11.19921875" defaultRowHeight="14.25" x14ac:dyDescent="0.45"/>
  <cols>
    <col min="1" max="1" width="8.46484375" customWidth="1"/>
    <col min="2" max="2" width="8.265625" customWidth="1"/>
    <col min="3" max="3" width="19.73046875" customWidth="1"/>
    <col min="5" max="5" width="11.19921875" customWidth="1"/>
    <col min="7" max="7" width="11.53125" customWidth="1"/>
    <col min="8" max="8" width="14.265625" customWidth="1"/>
    <col min="9" max="9" width="12.53125" customWidth="1"/>
    <col min="10" max="10" width="10.46484375" customWidth="1"/>
  </cols>
  <sheetData>
    <row r="1" spans="1:10" ht="15" customHeight="1" x14ac:dyDescent="0.45">
      <c r="A1" s="28" t="s">
        <v>14</v>
      </c>
      <c r="B1" s="28"/>
      <c r="C1" s="14"/>
    </row>
    <row r="2" spans="1:10" x14ac:dyDescent="0.45">
      <c r="A2" s="108"/>
      <c r="B2" s="108"/>
      <c r="C2" s="108"/>
      <c r="D2" s="108"/>
      <c r="E2" s="108"/>
    </row>
    <row r="3" spans="1:10" ht="21" x14ac:dyDescent="0.45">
      <c r="A3" s="115" t="s">
        <v>15</v>
      </c>
      <c r="B3" s="115"/>
      <c r="C3" s="115"/>
      <c r="D3" s="115"/>
      <c r="E3" s="115"/>
    </row>
    <row r="4" spans="1:10" x14ac:dyDescent="0.45">
      <c r="D4" s="7"/>
      <c r="E4" s="7"/>
    </row>
    <row r="5" spans="1:10" ht="15.75" customHeight="1" x14ac:dyDescent="0.45">
      <c r="A5" s="69" t="s">
        <v>16</v>
      </c>
      <c r="B5" s="110" t="s">
        <v>17</v>
      </c>
      <c r="C5" s="110"/>
      <c r="D5" s="110"/>
      <c r="E5" s="110"/>
      <c r="F5" s="110"/>
      <c r="G5" s="110"/>
      <c r="I5" s="27" t="s">
        <v>18</v>
      </c>
      <c r="J5" s="36" t="s">
        <v>19</v>
      </c>
    </row>
    <row r="7" spans="1:10" ht="42.75" x14ac:dyDescent="0.45">
      <c r="A7" s="87" t="s">
        <v>20</v>
      </c>
      <c r="B7" s="88" t="s">
        <v>21</v>
      </c>
      <c r="C7" s="89" t="s">
        <v>22</v>
      </c>
      <c r="D7" s="9" t="s">
        <v>23</v>
      </c>
      <c r="E7" s="19" t="s">
        <v>24</v>
      </c>
      <c r="F7" s="10" t="s">
        <v>2</v>
      </c>
      <c r="G7" s="10" t="s">
        <v>3</v>
      </c>
      <c r="H7" s="10" t="s">
        <v>4</v>
      </c>
      <c r="I7" s="10" t="s">
        <v>5</v>
      </c>
      <c r="J7" s="10" t="s">
        <v>6</v>
      </c>
    </row>
    <row r="8" spans="1:10" x14ac:dyDescent="0.45">
      <c r="A8" s="97">
        <v>25</v>
      </c>
      <c r="B8" s="86" t="s">
        <v>25</v>
      </c>
      <c r="C8" s="86" t="s">
        <v>26</v>
      </c>
      <c r="D8" s="71">
        <v>1.29</v>
      </c>
      <c r="E8" s="20">
        <f>(A8*D8)/1000</f>
        <v>3.2250000000000001E-2</v>
      </c>
      <c r="F8" s="44">
        <v>4</v>
      </c>
      <c r="G8" s="39">
        <v>0.8</v>
      </c>
      <c r="H8" s="39">
        <v>0.2</v>
      </c>
      <c r="I8" s="39">
        <v>0.1</v>
      </c>
      <c r="J8" s="39">
        <v>0.3</v>
      </c>
    </row>
    <row r="9" spans="1:10" x14ac:dyDescent="0.45">
      <c r="A9" s="97">
        <v>5</v>
      </c>
      <c r="B9" s="86" t="s">
        <v>25</v>
      </c>
      <c r="C9" s="86" t="s">
        <v>27</v>
      </c>
      <c r="D9" s="71">
        <v>6.23</v>
      </c>
      <c r="E9" s="20">
        <f>(A9*D9)/1000</f>
        <v>3.1150000000000001E-2</v>
      </c>
      <c r="F9" s="44">
        <v>3</v>
      </c>
      <c r="G9" s="39">
        <v>0.9</v>
      </c>
      <c r="H9" s="39">
        <v>0.2</v>
      </c>
      <c r="I9" s="44">
        <v>0</v>
      </c>
      <c r="J9" s="39">
        <v>0.2</v>
      </c>
    </row>
    <row r="10" spans="1:10" x14ac:dyDescent="0.45">
      <c r="A10" s="97">
        <v>75</v>
      </c>
      <c r="B10" s="86" t="s">
        <v>25</v>
      </c>
      <c r="C10" s="86" t="s">
        <v>108</v>
      </c>
      <c r="D10" s="71">
        <v>1.35</v>
      </c>
      <c r="E10" s="20">
        <f>(A10*D10)/1000</f>
        <v>0.10125000000000001</v>
      </c>
      <c r="F10" s="44">
        <v>17</v>
      </c>
      <c r="G10" s="39">
        <v>0.1</v>
      </c>
      <c r="H10" s="39">
        <v>1.1000000000000001</v>
      </c>
      <c r="I10" s="39">
        <v>0.3</v>
      </c>
      <c r="J10" s="39">
        <v>1.8</v>
      </c>
    </row>
    <row r="11" spans="1:10" x14ac:dyDescent="0.45">
      <c r="A11" s="97">
        <v>100</v>
      </c>
      <c r="B11" s="86" t="s">
        <v>25</v>
      </c>
      <c r="C11" s="86" t="s">
        <v>29</v>
      </c>
      <c r="D11" s="71">
        <v>6.43</v>
      </c>
      <c r="E11" s="20">
        <f>(A11*D11)/1000</f>
        <v>0.64300000000000002</v>
      </c>
      <c r="F11" s="44">
        <v>131</v>
      </c>
      <c r="G11" s="39">
        <v>0.11</v>
      </c>
      <c r="H11" s="39">
        <v>22.2</v>
      </c>
      <c r="I11" s="39">
        <v>4.7</v>
      </c>
      <c r="J11" s="44">
        <v>0</v>
      </c>
    </row>
    <row r="12" spans="1:10" x14ac:dyDescent="0.45">
      <c r="A12" s="97">
        <v>75</v>
      </c>
      <c r="B12" s="86" t="s">
        <v>25</v>
      </c>
      <c r="C12" s="86" t="s">
        <v>30</v>
      </c>
      <c r="D12" s="71">
        <v>1.05</v>
      </c>
      <c r="E12" s="20">
        <f t="shared" ref="E12" si="0">(A12*D12)/1000</f>
        <v>7.8750000000000001E-2</v>
      </c>
      <c r="F12" s="66">
        <v>15</v>
      </c>
      <c r="G12" s="39">
        <v>0.12</v>
      </c>
      <c r="H12" s="39">
        <v>0.5</v>
      </c>
      <c r="I12" s="66">
        <v>0</v>
      </c>
      <c r="J12" s="66">
        <v>2</v>
      </c>
    </row>
    <row r="13" spans="1:10" x14ac:dyDescent="0.45">
      <c r="A13" s="97">
        <v>50</v>
      </c>
      <c r="B13" s="86" t="s">
        <v>25</v>
      </c>
      <c r="C13" s="86" t="s">
        <v>31</v>
      </c>
      <c r="D13" s="71">
        <v>16.600000000000001</v>
      </c>
      <c r="E13" s="20">
        <f>(A13*D13)/1000</f>
        <v>0.83000000000000007</v>
      </c>
      <c r="F13" s="15">
        <v>108</v>
      </c>
      <c r="G13" s="39">
        <v>0.13</v>
      </c>
      <c r="H13" s="1">
        <v>12.5</v>
      </c>
      <c r="I13" s="1">
        <v>6.4</v>
      </c>
      <c r="J13" s="15">
        <v>0</v>
      </c>
    </row>
    <row r="14" spans="1:10" x14ac:dyDescent="0.45">
      <c r="A14" s="97">
        <v>100</v>
      </c>
      <c r="B14" s="86" t="s">
        <v>25</v>
      </c>
      <c r="C14" s="86" t="s">
        <v>32</v>
      </c>
      <c r="D14" s="71">
        <v>3.49</v>
      </c>
      <c r="E14" s="20">
        <f>(A14*D14)/1000</f>
        <v>0.34899999999999998</v>
      </c>
      <c r="F14" s="15">
        <v>900</v>
      </c>
      <c r="G14" s="39">
        <v>0.14000000000000001</v>
      </c>
      <c r="H14" s="1">
        <v>0.1</v>
      </c>
      <c r="I14" s="1">
        <v>99.9</v>
      </c>
      <c r="J14" s="15">
        <v>0</v>
      </c>
    </row>
    <row r="15" spans="1:10" x14ac:dyDescent="0.45">
      <c r="A15" s="97">
        <v>1</v>
      </c>
      <c r="B15" s="86" t="s">
        <v>25</v>
      </c>
      <c r="C15" s="86" t="s">
        <v>33</v>
      </c>
      <c r="D15" s="71">
        <v>25.56</v>
      </c>
      <c r="E15" s="20">
        <f t="shared" ref="E15:E19" si="1">(A15*D15)/1000</f>
        <v>2.5559999999999999E-2</v>
      </c>
      <c r="F15" s="15">
        <v>5</v>
      </c>
      <c r="G15" s="39">
        <v>0.15</v>
      </c>
      <c r="H15" s="1">
        <v>0.1</v>
      </c>
      <c r="I15" s="1">
        <v>0.4</v>
      </c>
      <c r="J15" s="1">
        <v>0.2</v>
      </c>
    </row>
    <row r="16" spans="1:10" x14ac:dyDescent="0.45">
      <c r="A16" s="97">
        <v>1</v>
      </c>
      <c r="B16" s="86" t="s">
        <v>34</v>
      </c>
      <c r="C16" s="86" t="s">
        <v>35</v>
      </c>
      <c r="D16" s="71">
        <v>1.79</v>
      </c>
      <c r="E16" s="20">
        <f>(A16*D16)/6</f>
        <v>0.29833333333333334</v>
      </c>
      <c r="F16" s="15">
        <v>79</v>
      </c>
      <c r="G16" s="39">
        <v>0.16</v>
      </c>
      <c r="H16" s="1">
        <v>6.9</v>
      </c>
      <c r="I16" s="1">
        <v>5.7</v>
      </c>
      <c r="J16" s="15">
        <v>0</v>
      </c>
    </row>
    <row r="17" spans="1:10" x14ac:dyDescent="0.45">
      <c r="A17" s="97">
        <v>20</v>
      </c>
      <c r="B17" s="86" t="s">
        <v>25</v>
      </c>
      <c r="C17" s="86" t="s">
        <v>36</v>
      </c>
      <c r="D17" s="71">
        <v>5.56</v>
      </c>
      <c r="E17" s="20">
        <f t="shared" si="1"/>
        <v>0.11119999999999999</v>
      </c>
      <c r="F17" s="15">
        <v>6</v>
      </c>
      <c r="G17" s="39">
        <v>0.17</v>
      </c>
      <c r="H17" s="1">
        <v>0.2</v>
      </c>
      <c r="I17" s="1">
        <v>1.8</v>
      </c>
      <c r="J17" s="1">
        <v>0.3</v>
      </c>
    </row>
    <row r="18" spans="1:10" x14ac:dyDescent="0.45">
      <c r="A18" s="97">
        <v>20</v>
      </c>
      <c r="B18" s="86" t="s">
        <v>25</v>
      </c>
      <c r="C18" s="86" t="s">
        <v>37</v>
      </c>
      <c r="D18" s="71">
        <v>3.5</v>
      </c>
      <c r="E18" s="20">
        <f>(A18*D18)/1000</f>
        <v>7.0000000000000007E-2</v>
      </c>
      <c r="F18" s="15">
        <v>6</v>
      </c>
      <c r="G18" s="39">
        <v>0.18</v>
      </c>
      <c r="H18" s="1">
        <v>0.2</v>
      </c>
      <c r="I18" s="1">
        <v>1.8</v>
      </c>
      <c r="J18" s="1">
        <v>0.3</v>
      </c>
    </row>
    <row r="19" spans="1:10" x14ac:dyDescent="0.45">
      <c r="A19" s="97">
        <v>2</v>
      </c>
      <c r="B19" s="86" t="s">
        <v>25</v>
      </c>
      <c r="C19" s="86" t="s">
        <v>38</v>
      </c>
      <c r="D19" s="71">
        <v>13.11</v>
      </c>
      <c r="E19" s="20">
        <f t="shared" si="1"/>
        <v>2.622E-2</v>
      </c>
      <c r="F19" s="1">
        <v>6.3</v>
      </c>
      <c r="G19" s="39">
        <v>0.19</v>
      </c>
      <c r="H19" s="1">
        <v>0.1</v>
      </c>
      <c r="I19" s="1">
        <v>0.1</v>
      </c>
      <c r="J19" s="1">
        <v>0.5</v>
      </c>
    </row>
    <row r="20" spans="1:10" x14ac:dyDescent="0.45">
      <c r="D20" s="25" t="s">
        <v>39</v>
      </c>
      <c r="E20" s="26">
        <f>SUM(E8:E19)</f>
        <v>2.5967133333333337</v>
      </c>
      <c r="F20" s="23">
        <f t="shared" ref="F20:J20" si="2">SUM(F8:F19)</f>
        <v>1280.3</v>
      </c>
      <c r="G20" s="39">
        <v>0.2</v>
      </c>
      <c r="H20" s="24">
        <f t="shared" si="2"/>
        <v>44.300000000000011</v>
      </c>
      <c r="I20" s="24">
        <f t="shared" si="2"/>
        <v>121.2</v>
      </c>
      <c r="J20" s="24">
        <f t="shared" si="2"/>
        <v>5.6</v>
      </c>
    </row>
    <row r="21" spans="1:10" s="18" customFormat="1" ht="22.5" customHeight="1" x14ac:dyDescent="0.35">
      <c r="D21" s="111" t="s">
        <v>40</v>
      </c>
      <c r="E21" s="112"/>
      <c r="F21" s="21">
        <f>F20/2</f>
        <v>640.15</v>
      </c>
      <c r="G21" s="22">
        <f t="shared" ref="G21:J21" si="3">G20/2</f>
        <v>0.1</v>
      </c>
      <c r="H21" s="22">
        <f t="shared" si="3"/>
        <v>22.150000000000006</v>
      </c>
      <c r="I21" s="22">
        <f t="shared" si="3"/>
        <v>60.6</v>
      </c>
      <c r="J21" s="22">
        <f t="shared" si="3"/>
        <v>2.8</v>
      </c>
    </row>
    <row r="22" spans="1:10" ht="10.15" customHeight="1" x14ac:dyDescent="0.45">
      <c r="A22" s="116" t="s">
        <v>41</v>
      </c>
      <c r="B22" s="116"/>
      <c r="C22" s="116"/>
    </row>
    <row r="23" spans="1:10" ht="10.15" customHeight="1" x14ac:dyDescent="0.45"/>
    <row r="24" spans="1:10" ht="10.15" customHeight="1" x14ac:dyDescent="0.45">
      <c r="A24" s="76" t="s">
        <v>42</v>
      </c>
      <c r="B24" s="103" t="s">
        <v>43</v>
      </c>
      <c r="C24" s="103"/>
      <c r="D24" s="103"/>
      <c r="E24" s="103"/>
    </row>
    <row r="25" spans="1:10" ht="10.15" customHeight="1" x14ac:dyDescent="0.45">
      <c r="A25" s="18"/>
      <c r="B25" s="18"/>
      <c r="C25" s="18"/>
      <c r="D25" s="18"/>
      <c r="E25" s="18"/>
    </row>
    <row r="26" spans="1:10" ht="10.15" customHeight="1" x14ac:dyDescent="0.45">
      <c r="A26" s="76" t="s">
        <v>44</v>
      </c>
      <c r="B26" s="109" t="s">
        <v>45</v>
      </c>
      <c r="C26" s="109"/>
      <c r="D26" s="109"/>
      <c r="E26" s="109"/>
    </row>
    <row r="27" spans="1:10" ht="10.15" customHeight="1" x14ac:dyDescent="0.45">
      <c r="A27" s="18"/>
      <c r="B27" s="18"/>
      <c r="C27" s="18"/>
      <c r="D27" s="18"/>
      <c r="E27" s="18"/>
    </row>
    <row r="28" spans="1:10" ht="10.15" customHeight="1" x14ac:dyDescent="0.45">
      <c r="A28" s="76" t="s">
        <v>46</v>
      </c>
      <c r="B28" s="117" t="s">
        <v>47</v>
      </c>
      <c r="C28" s="117"/>
      <c r="D28" s="117"/>
      <c r="E28" s="117"/>
      <c r="F28" s="117"/>
      <c r="G28" s="117"/>
      <c r="H28" s="117"/>
    </row>
    <row r="29" spans="1:10" ht="10.15" customHeight="1" x14ac:dyDescent="0.45">
      <c r="A29" s="18"/>
      <c r="B29" s="18"/>
      <c r="C29" s="18"/>
      <c r="D29" s="18"/>
      <c r="E29" s="18"/>
    </row>
    <row r="30" spans="1:10" ht="10.15" customHeight="1" x14ac:dyDescent="0.45">
      <c r="A30" s="77" t="s">
        <v>48</v>
      </c>
      <c r="B30" s="117" t="s">
        <v>49</v>
      </c>
      <c r="C30" s="117"/>
      <c r="D30" s="117"/>
      <c r="E30" s="117"/>
      <c r="F30" s="117"/>
      <c r="G30" s="117"/>
      <c r="H30" s="117"/>
    </row>
    <row r="31" spans="1:10" ht="10.15" customHeight="1" x14ac:dyDescent="0.45">
      <c r="A31" s="77"/>
      <c r="B31" s="18"/>
      <c r="C31" s="18"/>
      <c r="D31" s="18"/>
      <c r="E31" s="18"/>
    </row>
    <row r="32" spans="1:10" ht="10.15" customHeight="1" x14ac:dyDescent="0.45">
      <c r="A32" s="77" t="s">
        <v>50</v>
      </c>
      <c r="B32" s="117" t="s">
        <v>51</v>
      </c>
      <c r="C32" s="117"/>
      <c r="D32" s="117"/>
      <c r="E32" s="117"/>
      <c r="F32" s="117"/>
    </row>
    <row r="33" spans="1:6" ht="10.15" customHeight="1" x14ac:dyDescent="0.45">
      <c r="A33" s="77"/>
      <c r="B33" s="18"/>
      <c r="C33" s="18"/>
      <c r="D33" s="18"/>
      <c r="E33" s="18"/>
    </row>
    <row r="34" spans="1:6" ht="10.15" customHeight="1" x14ac:dyDescent="0.45">
      <c r="A34" s="77" t="s">
        <v>52</v>
      </c>
      <c r="B34" s="109" t="s">
        <v>53</v>
      </c>
      <c r="C34" s="109"/>
      <c r="D34" s="109"/>
      <c r="E34" s="109"/>
    </row>
    <row r="35" spans="1:6" ht="10.15" customHeight="1" x14ac:dyDescent="0.45">
      <c r="A35" s="77"/>
      <c r="B35" s="18"/>
      <c r="C35" s="18"/>
      <c r="D35" s="18"/>
      <c r="E35" s="18"/>
    </row>
    <row r="36" spans="1:6" ht="10.15" customHeight="1" x14ac:dyDescent="0.45">
      <c r="A36" s="77" t="s">
        <v>107</v>
      </c>
      <c r="B36" s="118" t="s">
        <v>109</v>
      </c>
      <c r="C36" s="118"/>
      <c r="D36" s="118"/>
      <c r="E36" s="118"/>
      <c r="F36" s="118"/>
    </row>
    <row r="37" spans="1:6" ht="10.15" customHeight="1" x14ac:dyDescent="0.45">
      <c r="A37" s="77"/>
      <c r="B37" s="18"/>
      <c r="C37" s="18"/>
      <c r="D37" s="18"/>
      <c r="E37" s="18"/>
    </row>
    <row r="38" spans="1:6" ht="10.15" customHeight="1" x14ac:dyDescent="0.45">
      <c r="A38" s="77"/>
      <c r="B38" s="114"/>
      <c r="C38" s="114"/>
      <c r="D38" s="114"/>
      <c r="E38" s="114"/>
    </row>
    <row r="39" spans="1:6" ht="10.15" customHeight="1" x14ac:dyDescent="0.45">
      <c r="A39" s="77"/>
      <c r="B39" s="113"/>
      <c r="C39" s="113"/>
      <c r="D39" s="113"/>
      <c r="E39" s="113"/>
    </row>
    <row r="40" spans="1:6" ht="10.15" customHeight="1" x14ac:dyDescent="0.45">
      <c r="A40" s="4"/>
    </row>
    <row r="41" spans="1:6" x14ac:dyDescent="0.45">
      <c r="A41" s="4"/>
    </row>
    <row r="42" spans="1:6" ht="29.25" customHeight="1" x14ac:dyDescent="0.45">
      <c r="A42" s="4"/>
    </row>
    <row r="43" spans="1:6" x14ac:dyDescent="0.45">
      <c r="A43" s="4"/>
    </row>
    <row r="44" spans="1:6" x14ac:dyDescent="0.45">
      <c r="A44" s="4"/>
    </row>
    <row r="45" spans="1:6" x14ac:dyDescent="0.45">
      <c r="A45" s="4"/>
    </row>
    <row r="46" spans="1:6" x14ac:dyDescent="0.45">
      <c r="A46" s="4"/>
    </row>
    <row r="47" spans="1:6" x14ac:dyDescent="0.45">
      <c r="A47" s="4"/>
    </row>
    <row r="48" spans="1:6" x14ac:dyDescent="0.45">
      <c r="A48" s="4"/>
    </row>
    <row r="49" spans="1:1" x14ac:dyDescent="0.45">
      <c r="A49" s="4"/>
    </row>
    <row r="50" spans="1:1" x14ac:dyDescent="0.45">
      <c r="A50" s="4"/>
    </row>
    <row r="51" spans="1:1" x14ac:dyDescent="0.45">
      <c r="A51" s="4"/>
    </row>
    <row r="52" spans="1:1" x14ac:dyDescent="0.45">
      <c r="A52" s="4"/>
    </row>
    <row r="53" spans="1:1" x14ac:dyDescent="0.45">
      <c r="A53" s="4"/>
    </row>
    <row r="54" spans="1:1" x14ac:dyDescent="0.45">
      <c r="A54" s="4"/>
    </row>
    <row r="55" spans="1:1" x14ac:dyDescent="0.45">
      <c r="A55" s="4"/>
    </row>
    <row r="56" spans="1:1" x14ac:dyDescent="0.45">
      <c r="A56" s="4"/>
    </row>
    <row r="57" spans="1:1" x14ac:dyDescent="0.45">
      <c r="A57" s="4"/>
    </row>
    <row r="58" spans="1:1" x14ac:dyDescent="0.45">
      <c r="A58" s="4"/>
    </row>
    <row r="59" spans="1:1" x14ac:dyDescent="0.45">
      <c r="A59" s="4"/>
    </row>
    <row r="60" spans="1:1" x14ac:dyDescent="0.45">
      <c r="A60" s="4"/>
    </row>
    <row r="61" spans="1:1" x14ac:dyDescent="0.45">
      <c r="A61" s="4"/>
    </row>
  </sheetData>
  <mergeCells count="13">
    <mergeCell ref="A2:E2"/>
    <mergeCell ref="B34:E34"/>
    <mergeCell ref="B5:G5"/>
    <mergeCell ref="D21:E21"/>
    <mergeCell ref="B39:E39"/>
    <mergeCell ref="B38:E38"/>
    <mergeCell ref="A3:E3"/>
    <mergeCell ref="A22:C22"/>
    <mergeCell ref="B26:E26"/>
    <mergeCell ref="B28:H28"/>
    <mergeCell ref="B30:H30"/>
    <mergeCell ref="B32:F32"/>
    <mergeCell ref="B36:F36"/>
  </mergeCells>
  <phoneticPr fontId="16" type="noConversion"/>
  <pageMargins left="0.7" right="0.7" top="0.75" bottom="0.75" header="0.3" footer="0.3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C965F-2959-48C9-8CCE-05671675FD87}">
  <sheetPr>
    <pageSetUpPr fitToPage="1"/>
  </sheetPr>
  <dimension ref="A1:L49"/>
  <sheetViews>
    <sheetView showGridLines="0" zoomScaleNormal="100" workbookViewId="0">
      <selection sqref="A1:J50"/>
    </sheetView>
  </sheetViews>
  <sheetFormatPr defaultRowHeight="14.25" x14ac:dyDescent="0.45"/>
  <cols>
    <col min="1" max="8" width="17" customWidth="1"/>
    <col min="9" max="10" width="9.53125" customWidth="1"/>
  </cols>
  <sheetData>
    <row r="1" spans="1:12" ht="15" customHeight="1" x14ac:dyDescent="0.45">
      <c r="A1" s="28" t="s">
        <v>14</v>
      </c>
      <c r="B1" s="28"/>
      <c r="C1" s="14"/>
    </row>
    <row r="3" spans="1:12" ht="21" customHeight="1" x14ac:dyDescent="0.45">
      <c r="A3" s="29" t="s">
        <v>15</v>
      </c>
      <c r="B3" s="29"/>
      <c r="C3" s="29"/>
      <c r="D3" s="29"/>
      <c r="E3" s="29"/>
    </row>
    <row r="4" spans="1:12" x14ac:dyDescent="0.45">
      <c r="D4" s="7"/>
      <c r="E4" s="7"/>
    </row>
    <row r="5" spans="1:12" ht="30" customHeight="1" x14ac:dyDescent="0.45">
      <c r="A5" s="68" t="s">
        <v>16</v>
      </c>
      <c r="B5" s="110" t="s">
        <v>54</v>
      </c>
      <c r="C5" s="110"/>
      <c r="D5" s="110"/>
      <c r="E5" s="110"/>
      <c r="F5" s="110"/>
      <c r="G5" s="110"/>
      <c r="H5" s="110"/>
      <c r="I5" s="8" t="s">
        <v>18</v>
      </c>
      <c r="J5" s="5" t="s">
        <v>19</v>
      </c>
    </row>
    <row r="7" spans="1:12" ht="28.5" x14ac:dyDescent="0.45">
      <c r="A7" s="30" t="s">
        <v>20</v>
      </c>
      <c r="B7" s="31" t="s">
        <v>21</v>
      </c>
      <c r="C7" s="32" t="s">
        <v>22</v>
      </c>
      <c r="D7" s="9" t="s">
        <v>23</v>
      </c>
      <c r="E7" s="19" t="s">
        <v>24</v>
      </c>
      <c r="F7" s="10" t="s">
        <v>2</v>
      </c>
      <c r="G7" s="10" t="s">
        <v>3</v>
      </c>
      <c r="H7" s="10" t="s">
        <v>4</v>
      </c>
      <c r="I7" s="10" t="s">
        <v>5</v>
      </c>
      <c r="J7" s="10" t="s">
        <v>6</v>
      </c>
    </row>
    <row r="8" spans="1:12" x14ac:dyDescent="0.45">
      <c r="A8" s="39">
        <v>400</v>
      </c>
      <c r="B8" s="39" t="s">
        <v>25</v>
      </c>
      <c r="C8" s="40" t="s">
        <v>55</v>
      </c>
      <c r="D8" s="3">
        <v>3.99</v>
      </c>
      <c r="E8" s="20">
        <f>(A8*D8)/1000</f>
        <v>1.5960000000000001</v>
      </c>
      <c r="F8" s="66">
        <v>1614</v>
      </c>
      <c r="G8" s="66">
        <v>0</v>
      </c>
      <c r="H8" s="39">
        <v>162.4</v>
      </c>
      <c r="I8" s="39">
        <v>107.2</v>
      </c>
      <c r="J8" s="66">
        <v>0</v>
      </c>
      <c r="L8" s="38"/>
    </row>
    <row r="9" spans="1:12" x14ac:dyDescent="0.45">
      <c r="A9" s="1">
        <v>20</v>
      </c>
      <c r="B9" s="1" t="s">
        <v>25</v>
      </c>
      <c r="C9" s="2" t="s">
        <v>56</v>
      </c>
      <c r="D9" s="3">
        <v>0.28999999999999998</v>
      </c>
      <c r="E9" s="20">
        <f t="shared" ref="E9:E20" si="0">(A9*D9)/1000</f>
        <v>5.7999999999999996E-3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L9" s="37"/>
    </row>
    <row r="10" spans="1:12" x14ac:dyDescent="0.45">
      <c r="A10" s="1">
        <v>5</v>
      </c>
      <c r="B10" s="1" t="s">
        <v>25</v>
      </c>
      <c r="C10" s="2" t="s">
        <v>57</v>
      </c>
      <c r="D10" s="3">
        <v>1.79</v>
      </c>
      <c r="E10" s="20">
        <f>(A10*D10)/45</f>
        <v>0.19888888888888887</v>
      </c>
      <c r="F10" s="66">
        <v>11</v>
      </c>
      <c r="G10" s="39">
        <v>1.9</v>
      </c>
      <c r="H10" s="39">
        <v>0.5</v>
      </c>
      <c r="I10" s="39">
        <v>0.1</v>
      </c>
      <c r="J10" s="39">
        <v>1.3</v>
      </c>
    </row>
    <row r="11" spans="1:12" x14ac:dyDescent="0.45">
      <c r="A11" s="1">
        <v>20</v>
      </c>
      <c r="B11" s="1" t="s">
        <v>25</v>
      </c>
      <c r="C11" s="2" t="s">
        <v>58</v>
      </c>
      <c r="D11" s="3">
        <v>4.0999999999999996</v>
      </c>
      <c r="E11" s="20">
        <f>(A11*D11)/1000</f>
        <v>8.2000000000000003E-2</v>
      </c>
      <c r="F11" s="66">
        <v>75</v>
      </c>
      <c r="G11" s="66">
        <v>18</v>
      </c>
      <c r="H11" s="39">
        <v>0.1</v>
      </c>
      <c r="I11" s="66">
        <v>0</v>
      </c>
      <c r="J11" s="66">
        <v>0</v>
      </c>
    </row>
    <row r="12" spans="1:12" x14ac:dyDescent="0.45">
      <c r="A12" s="1">
        <v>400</v>
      </c>
      <c r="B12" s="1" t="s">
        <v>25</v>
      </c>
      <c r="C12" s="2" t="s">
        <v>59</v>
      </c>
      <c r="D12" s="3">
        <v>2.39</v>
      </c>
      <c r="E12" s="20">
        <f t="shared" si="0"/>
        <v>0.95599999999999996</v>
      </c>
      <c r="F12" s="66">
        <v>37</v>
      </c>
      <c r="G12" s="39">
        <v>6.8</v>
      </c>
      <c r="H12" s="39">
        <v>1.2</v>
      </c>
      <c r="I12" s="39">
        <v>0.4</v>
      </c>
      <c r="J12" s="39">
        <v>2.8</v>
      </c>
    </row>
    <row r="13" spans="1:12" x14ac:dyDescent="0.45">
      <c r="A13" s="1">
        <v>300</v>
      </c>
      <c r="B13" s="1" t="s">
        <v>25</v>
      </c>
      <c r="C13" s="2" t="s">
        <v>111</v>
      </c>
      <c r="D13" s="3">
        <v>9.48</v>
      </c>
      <c r="E13" s="20">
        <f t="shared" si="0"/>
        <v>2.8439999999999999</v>
      </c>
      <c r="F13" s="66">
        <v>526</v>
      </c>
      <c r="G13" s="39">
        <v>112.8</v>
      </c>
      <c r="H13" s="39">
        <v>11.8</v>
      </c>
      <c r="I13" s="39">
        <v>1.6</v>
      </c>
      <c r="J13" s="39">
        <v>11.6</v>
      </c>
    </row>
    <row r="14" spans="1:12" x14ac:dyDescent="0.45">
      <c r="A14" s="1">
        <v>50</v>
      </c>
      <c r="B14" s="1" t="s">
        <v>25</v>
      </c>
      <c r="C14" s="2" t="s">
        <v>60</v>
      </c>
      <c r="D14" s="3">
        <v>1.29</v>
      </c>
      <c r="E14" s="20">
        <f t="shared" si="0"/>
        <v>6.4500000000000002E-2</v>
      </c>
      <c r="F14" s="44">
        <v>8</v>
      </c>
      <c r="G14" s="39">
        <v>1.6</v>
      </c>
      <c r="H14" s="39">
        <v>0.4</v>
      </c>
      <c r="I14" s="39">
        <v>0.2</v>
      </c>
      <c r="J14" s="39">
        <v>0.6</v>
      </c>
    </row>
    <row r="15" spans="1:12" x14ac:dyDescent="0.45">
      <c r="A15" s="1">
        <v>5</v>
      </c>
      <c r="B15" s="1" t="s">
        <v>25</v>
      </c>
      <c r="C15" s="2" t="s">
        <v>27</v>
      </c>
      <c r="D15" s="3">
        <v>6.23</v>
      </c>
      <c r="E15" s="20">
        <f t="shared" si="0"/>
        <v>3.1150000000000001E-2</v>
      </c>
      <c r="F15" s="44">
        <v>3</v>
      </c>
      <c r="G15" s="39">
        <v>0.6</v>
      </c>
      <c r="H15" s="39">
        <v>0.2</v>
      </c>
      <c r="I15" s="44">
        <v>0</v>
      </c>
      <c r="J15" s="39">
        <v>0.2</v>
      </c>
    </row>
    <row r="16" spans="1:12" x14ac:dyDescent="0.45">
      <c r="A16" s="1">
        <v>0.05</v>
      </c>
      <c r="B16" s="67" t="s">
        <v>25</v>
      </c>
      <c r="C16" s="65" t="s">
        <v>61</v>
      </c>
      <c r="D16" s="3">
        <v>69</v>
      </c>
      <c r="E16" s="20">
        <f t="shared" si="0"/>
        <v>3.4500000000000004E-3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</row>
    <row r="17" spans="1:10" x14ac:dyDescent="0.45">
      <c r="A17" s="1">
        <v>50</v>
      </c>
      <c r="B17" s="67" t="s">
        <v>62</v>
      </c>
      <c r="C17" s="65" t="s">
        <v>63</v>
      </c>
      <c r="D17" s="3">
        <v>3.49</v>
      </c>
      <c r="E17" s="20">
        <f t="shared" si="0"/>
        <v>0.17449999999999999</v>
      </c>
      <c r="F17" s="15">
        <v>450</v>
      </c>
      <c r="G17" s="15">
        <v>0</v>
      </c>
      <c r="H17" s="1">
        <v>0.1</v>
      </c>
      <c r="I17" s="15">
        <v>50</v>
      </c>
      <c r="J17" s="15">
        <v>0</v>
      </c>
    </row>
    <row r="18" spans="1:10" x14ac:dyDescent="0.45">
      <c r="A18" s="1">
        <v>75</v>
      </c>
      <c r="B18" s="1" t="s">
        <v>25</v>
      </c>
      <c r="C18" s="2" t="s">
        <v>28</v>
      </c>
      <c r="D18" s="3">
        <v>1.35</v>
      </c>
      <c r="E18" s="20">
        <f t="shared" ref="E18" si="1">(A18*D18)/1000</f>
        <v>0.10125000000000001</v>
      </c>
      <c r="F18" s="44">
        <v>17</v>
      </c>
      <c r="G18" s="39">
        <v>2.6</v>
      </c>
      <c r="H18" s="39">
        <v>1.1000000000000001</v>
      </c>
      <c r="I18" s="39">
        <v>0.3</v>
      </c>
      <c r="J18" s="39">
        <v>1.8</v>
      </c>
    </row>
    <row r="19" spans="1:10" x14ac:dyDescent="0.45">
      <c r="A19" s="1">
        <v>75</v>
      </c>
      <c r="B19" s="1" t="s">
        <v>25</v>
      </c>
      <c r="C19" s="2" t="s">
        <v>64</v>
      </c>
      <c r="D19" s="3">
        <v>5.72</v>
      </c>
      <c r="E19" s="20">
        <f>(A19*D19)/1000</f>
        <v>0.42899999999999999</v>
      </c>
      <c r="F19" s="66">
        <v>10</v>
      </c>
      <c r="G19" s="39">
        <v>2.6</v>
      </c>
      <c r="H19" s="39">
        <v>1.1000000000000001</v>
      </c>
      <c r="I19" s="39">
        <v>0.3</v>
      </c>
      <c r="J19" s="39">
        <v>1.8</v>
      </c>
    </row>
    <row r="20" spans="1:10" x14ac:dyDescent="0.45">
      <c r="A20" s="1">
        <v>50</v>
      </c>
      <c r="B20" s="1" t="s">
        <v>25</v>
      </c>
      <c r="C20" s="2" t="s">
        <v>65</v>
      </c>
      <c r="D20" s="3">
        <v>1.05</v>
      </c>
      <c r="E20" s="20">
        <f t="shared" si="0"/>
        <v>5.2499999999999998E-2</v>
      </c>
      <c r="F20" s="66">
        <v>10</v>
      </c>
      <c r="G20" s="39">
        <v>0.8</v>
      </c>
      <c r="H20" s="39">
        <v>0.3</v>
      </c>
      <c r="I20" s="66">
        <v>0</v>
      </c>
      <c r="J20" s="39">
        <v>1.3</v>
      </c>
    </row>
    <row r="21" spans="1:10" s="17" customFormat="1" ht="18.75" customHeight="1" x14ac:dyDescent="0.4">
      <c r="D21" s="33" t="s">
        <v>66</v>
      </c>
      <c r="E21" s="34">
        <f t="shared" ref="E21:J21" si="2">SUM(E8:E20)</f>
        <v>6.5390388888888893</v>
      </c>
      <c r="F21" s="35">
        <f t="shared" si="2"/>
        <v>2761</v>
      </c>
      <c r="G21" s="35">
        <f t="shared" si="2"/>
        <v>147.69999999999999</v>
      </c>
      <c r="H21" s="35">
        <f t="shared" si="2"/>
        <v>179.2</v>
      </c>
      <c r="I21" s="35">
        <f t="shared" si="2"/>
        <v>160.10000000000002</v>
      </c>
      <c r="J21" s="35">
        <f t="shared" si="2"/>
        <v>21.400000000000002</v>
      </c>
    </row>
    <row r="22" spans="1:10" s="18" customFormat="1" ht="18.75" customHeight="1" x14ac:dyDescent="0.35">
      <c r="D22" s="111" t="s">
        <v>40</v>
      </c>
      <c r="E22" s="112"/>
      <c r="F22" s="21">
        <f>F21/2</f>
        <v>1380.5</v>
      </c>
      <c r="G22" s="22">
        <f t="shared" ref="G22:J22" si="3">G21/2</f>
        <v>73.849999999999994</v>
      </c>
      <c r="H22" s="22">
        <f t="shared" si="3"/>
        <v>89.6</v>
      </c>
      <c r="I22" s="22">
        <f t="shared" si="3"/>
        <v>80.050000000000011</v>
      </c>
      <c r="J22" s="22">
        <f t="shared" si="3"/>
        <v>10.700000000000001</v>
      </c>
    </row>
    <row r="23" spans="1:10" x14ac:dyDescent="0.45">
      <c r="A23" s="116" t="s">
        <v>41</v>
      </c>
      <c r="B23" s="116"/>
      <c r="C23" s="116"/>
    </row>
    <row r="24" spans="1:10" ht="19.5" customHeight="1" x14ac:dyDescent="0.45"/>
    <row r="25" spans="1:10" ht="18" customHeight="1" x14ac:dyDescent="0.45">
      <c r="A25" s="80" t="s">
        <v>42</v>
      </c>
      <c r="B25" s="119" t="s">
        <v>67</v>
      </c>
      <c r="C25" s="119"/>
      <c r="D25" s="119"/>
      <c r="E25" s="119"/>
      <c r="F25" s="119"/>
      <c r="G25" s="119"/>
    </row>
    <row r="26" spans="1:10" ht="6.75" customHeight="1" x14ac:dyDescent="0.45">
      <c r="A26" s="81"/>
      <c r="B26" s="84"/>
      <c r="C26" s="84"/>
      <c r="D26" s="84"/>
      <c r="E26" s="84"/>
      <c r="F26" s="84"/>
      <c r="G26" s="84"/>
    </row>
    <row r="27" spans="1:10" ht="46.5" customHeight="1" x14ac:dyDescent="0.45">
      <c r="A27" s="80" t="s">
        <v>44</v>
      </c>
      <c r="B27" s="119" t="s">
        <v>68</v>
      </c>
      <c r="C27" s="119"/>
      <c r="D27" s="119"/>
      <c r="E27" s="119"/>
      <c r="F27" s="119"/>
      <c r="G27" s="84"/>
    </row>
    <row r="28" spans="1:10" ht="9" customHeight="1" x14ac:dyDescent="0.45">
      <c r="A28" s="80"/>
      <c r="B28" s="85"/>
      <c r="C28" s="85"/>
      <c r="D28" s="85"/>
      <c r="E28" s="85"/>
      <c r="F28" s="85"/>
      <c r="G28" s="84"/>
    </row>
    <row r="29" spans="1:10" ht="43.5" customHeight="1" x14ac:dyDescent="0.45">
      <c r="A29" s="80" t="s">
        <v>46</v>
      </c>
      <c r="B29" s="119" t="s">
        <v>69</v>
      </c>
      <c r="C29" s="119"/>
      <c r="D29" s="119"/>
      <c r="E29" s="119"/>
      <c r="F29" s="119"/>
      <c r="G29" s="84"/>
    </row>
    <row r="30" spans="1:10" ht="16.5" customHeight="1" x14ac:dyDescent="0.45">
      <c r="A30" s="81"/>
      <c r="B30" s="102"/>
      <c r="C30" s="102"/>
      <c r="D30" s="102"/>
      <c r="E30" s="102"/>
      <c r="F30" s="84"/>
      <c r="G30" s="84"/>
    </row>
    <row r="31" spans="1:10" ht="15.75" customHeight="1" x14ac:dyDescent="0.45">
      <c r="A31" s="82" t="s">
        <v>48</v>
      </c>
      <c r="B31" s="119" t="s">
        <v>70</v>
      </c>
      <c r="C31" s="119"/>
      <c r="D31" s="119"/>
      <c r="E31" s="119"/>
      <c r="F31" s="119"/>
      <c r="G31" s="84"/>
    </row>
    <row r="32" spans="1:10" ht="10.15" customHeight="1" x14ac:dyDescent="0.45">
      <c r="A32" s="82"/>
      <c r="B32" s="102"/>
      <c r="C32" s="102"/>
      <c r="D32" s="102"/>
      <c r="E32" s="102"/>
      <c r="F32" s="84"/>
      <c r="G32" s="84"/>
    </row>
    <row r="33" spans="1:10" ht="18.75" customHeight="1" x14ac:dyDescent="0.45">
      <c r="A33" s="82" t="s">
        <v>50</v>
      </c>
      <c r="B33" s="119" t="s">
        <v>71</v>
      </c>
      <c r="C33" s="119"/>
      <c r="D33" s="119"/>
      <c r="E33" s="119"/>
      <c r="F33" s="119"/>
      <c r="G33" s="84"/>
    </row>
    <row r="34" spans="1:10" ht="10.15" customHeight="1" x14ac:dyDescent="0.45">
      <c r="A34" s="82"/>
      <c r="B34" s="102"/>
      <c r="C34" s="102"/>
      <c r="D34" s="102"/>
      <c r="E34" s="102"/>
      <c r="F34" s="84"/>
      <c r="G34" s="84"/>
    </row>
    <row r="35" spans="1:10" ht="33" customHeight="1" x14ac:dyDescent="0.45">
      <c r="A35" s="82" t="s">
        <v>52</v>
      </c>
      <c r="B35" s="119" t="s">
        <v>72</v>
      </c>
      <c r="C35" s="119"/>
      <c r="D35" s="119"/>
      <c r="E35" s="119"/>
      <c r="F35" s="119"/>
      <c r="G35" s="84"/>
    </row>
    <row r="36" spans="1:10" ht="6.75" customHeight="1" x14ac:dyDescent="0.45">
      <c r="A36" s="82"/>
      <c r="B36" s="85"/>
      <c r="C36" s="85"/>
      <c r="D36" s="85"/>
      <c r="E36" s="85"/>
      <c r="F36" s="85"/>
      <c r="G36" s="84"/>
    </row>
    <row r="37" spans="1:10" ht="33" customHeight="1" x14ac:dyDescent="0.45">
      <c r="A37" s="82" t="s">
        <v>73</v>
      </c>
      <c r="B37" s="119" t="s">
        <v>74</v>
      </c>
      <c r="C37" s="119"/>
      <c r="D37" s="119"/>
      <c r="E37" s="119"/>
      <c r="F37" s="119"/>
      <c r="G37" s="84"/>
    </row>
    <row r="38" spans="1:10" ht="10.15" customHeight="1" x14ac:dyDescent="0.45">
      <c r="A38" s="82"/>
      <c r="B38" s="102"/>
      <c r="C38" s="102"/>
      <c r="D38" s="102"/>
      <c r="E38" s="102"/>
      <c r="F38" s="84"/>
      <c r="G38" s="84"/>
    </row>
    <row r="39" spans="1:10" ht="18.75" customHeight="1" x14ac:dyDescent="0.45">
      <c r="A39" s="82" t="s">
        <v>75</v>
      </c>
      <c r="B39" s="119" t="s">
        <v>76</v>
      </c>
      <c r="C39" s="119"/>
      <c r="D39" s="119"/>
      <c r="E39" s="119"/>
      <c r="F39" s="119"/>
      <c r="G39" s="84"/>
    </row>
    <row r="40" spans="1:10" x14ac:dyDescent="0.45">
      <c r="A40" s="4"/>
      <c r="B40" s="102"/>
      <c r="C40" s="102"/>
      <c r="D40" s="102"/>
      <c r="E40" s="102"/>
      <c r="F40" s="84"/>
      <c r="G40" s="102"/>
      <c r="H40" s="11"/>
      <c r="I40" s="11"/>
      <c r="J40" s="11"/>
    </row>
    <row r="41" spans="1:10" x14ac:dyDescent="0.45">
      <c r="A41" s="4" t="s">
        <v>77</v>
      </c>
      <c r="B41" s="108" t="s">
        <v>78</v>
      </c>
      <c r="C41" s="108"/>
      <c r="D41" s="108"/>
      <c r="E41" s="108"/>
      <c r="F41" s="108"/>
      <c r="G41" s="84"/>
    </row>
    <row r="42" spans="1:10" x14ac:dyDescent="0.45">
      <c r="A42" s="4"/>
      <c r="B42" s="108"/>
      <c r="C42" s="108"/>
      <c r="D42" s="108"/>
      <c r="E42" s="108"/>
      <c r="F42" s="108"/>
      <c r="G42" s="84"/>
    </row>
    <row r="43" spans="1:10" x14ac:dyDescent="0.45">
      <c r="A43" s="4" t="s">
        <v>79</v>
      </c>
      <c r="B43" s="119" t="s">
        <v>80</v>
      </c>
      <c r="C43" s="119"/>
      <c r="D43" s="119"/>
      <c r="E43" s="119"/>
      <c r="F43" s="119"/>
      <c r="G43" s="84"/>
    </row>
    <row r="44" spans="1:10" x14ac:dyDescent="0.45">
      <c r="A44" s="4"/>
      <c r="B44" s="84"/>
      <c r="C44" s="84"/>
      <c r="D44" s="84"/>
      <c r="E44" s="84"/>
      <c r="F44" s="84"/>
      <c r="G44" s="84"/>
    </row>
    <row r="45" spans="1:10" x14ac:dyDescent="0.45">
      <c r="A45" s="4" t="s">
        <v>81</v>
      </c>
      <c r="B45" s="119" t="s">
        <v>82</v>
      </c>
      <c r="C45" s="119"/>
      <c r="D45" s="119"/>
      <c r="E45" s="119"/>
      <c r="F45" s="119"/>
      <c r="G45" s="84"/>
    </row>
    <row r="46" spans="1:10" x14ac:dyDescent="0.45">
      <c r="A46" s="4"/>
    </row>
    <row r="47" spans="1:10" x14ac:dyDescent="0.45">
      <c r="A47" s="4" t="s">
        <v>83</v>
      </c>
      <c r="B47" s="120" t="s">
        <v>53</v>
      </c>
      <c r="C47" s="108"/>
      <c r="D47" s="108"/>
      <c r="E47" s="108"/>
      <c r="F47" s="108"/>
    </row>
    <row r="48" spans="1:10" x14ac:dyDescent="0.45">
      <c r="A48" s="4"/>
    </row>
    <row r="49" spans="1:5" x14ac:dyDescent="0.45">
      <c r="A49" s="104">
        <v>13</v>
      </c>
      <c r="B49" s="108" t="s">
        <v>110</v>
      </c>
      <c r="C49" s="108"/>
      <c r="D49" s="108"/>
      <c r="E49" s="108"/>
    </row>
  </sheetData>
  <mergeCells count="17">
    <mergeCell ref="B29:F29"/>
    <mergeCell ref="B31:F31"/>
    <mergeCell ref="B33:F33"/>
    <mergeCell ref="A23:C23"/>
    <mergeCell ref="B5:H5"/>
    <mergeCell ref="D22:E22"/>
    <mergeCell ref="B25:G25"/>
    <mergeCell ref="B27:F27"/>
    <mergeCell ref="B49:E49"/>
    <mergeCell ref="B35:F35"/>
    <mergeCell ref="B39:F39"/>
    <mergeCell ref="B37:F37"/>
    <mergeCell ref="B41:F41"/>
    <mergeCell ref="B42:F42"/>
    <mergeCell ref="B43:F43"/>
    <mergeCell ref="B45:F45"/>
    <mergeCell ref="B47:F4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99C6F-3894-4724-A2F1-FE4DDFAD1CC5}">
  <sheetPr>
    <pageSetUpPr fitToPage="1"/>
  </sheetPr>
  <dimension ref="A1:J55"/>
  <sheetViews>
    <sheetView showGridLines="0" tabSelected="1" workbookViewId="0">
      <selection sqref="A1:J53"/>
    </sheetView>
  </sheetViews>
  <sheetFormatPr defaultRowHeight="14.25" x14ac:dyDescent="0.45"/>
  <cols>
    <col min="2" max="2" width="5.19921875" customWidth="1"/>
    <col min="3" max="3" width="20.19921875" customWidth="1"/>
    <col min="4" max="4" width="11" customWidth="1"/>
    <col min="5" max="5" width="10.796875" customWidth="1"/>
    <col min="6" max="6" width="11.73046875" customWidth="1"/>
    <col min="7" max="10" width="13" customWidth="1"/>
  </cols>
  <sheetData>
    <row r="1" spans="1:10" ht="15" customHeight="1" x14ac:dyDescent="0.45">
      <c r="A1" s="28" t="s">
        <v>14</v>
      </c>
      <c r="B1" s="28"/>
      <c r="C1" s="14"/>
    </row>
    <row r="3" spans="1:10" ht="21" customHeight="1" x14ac:dyDescent="0.45">
      <c r="A3" s="29" t="s">
        <v>15</v>
      </c>
      <c r="B3" s="29"/>
      <c r="C3" s="29"/>
      <c r="D3" s="29"/>
      <c r="E3" s="29"/>
    </row>
    <row r="4" spans="1:10" x14ac:dyDescent="0.45">
      <c r="D4" s="7"/>
      <c r="E4" s="7"/>
    </row>
    <row r="5" spans="1:10" ht="15.75" customHeight="1" x14ac:dyDescent="0.45">
      <c r="A5" s="68" t="s">
        <v>16</v>
      </c>
      <c r="B5" s="110" t="s">
        <v>84</v>
      </c>
      <c r="C5" s="110"/>
      <c r="D5" s="110"/>
      <c r="E5" s="110"/>
      <c r="F5" s="110"/>
      <c r="I5" s="16" t="s">
        <v>18</v>
      </c>
      <c r="J5" s="5" t="s">
        <v>19</v>
      </c>
    </row>
    <row r="7" spans="1:10" ht="42.75" x14ac:dyDescent="0.45">
      <c r="A7" s="41" t="s">
        <v>20</v>
      </c>
      <c r="B7" s="31" t="s">
        <v>21</v>
      </c>
      <c r="C7" s="32" t="s">
        <v>22</v>
      </c>
      <c r="D7" s="9" t="s">
        <v>23</v>
      </c>
      <c r="E7" s="19" t="s">
        <v>24</v>
      </c>
      <c r="F7" s="10" t="s">
        <v>2</v>
      </c>
      <c r="G7" s="10" t="s">
        <v>3</v>
      </c>
      <c r="H7" s="10" t="s">
        <v>4</v>
      </c>
      <c r="I7" s="10" t="s">
        <v>5</v>
      </c>
      <c r="J7" s="10" t="s">
        <v>6</v>
      </c>
    </row>
    <row r="8" spans="1:10" ht="17.25" customHeight="1" x14ac:dyDescent="0.45">
      <c r="A8" s="90">
        <v>100</v>
      </c>
      <c r="B8" s="70" t="s">
        <v>25</v>
      </c>
      <c r="C8" s="83" t="s">
        <v>85</v>
      </c>
      <c r="D8" s="71">
        <v>0.98</v>
      </c>
      <c r="E8" s="20">
        <f>(A8*D8)/500</f>
        <v>0.19600000000000001</v>
      </c>
      <c r="F8" s="44">
        <v>364</v>
      </c>
      <c r="G8" s="39">
        <v>93.4</v>
      </c>
      <c r="H8" s="44">
        <v>7</v>
      </c>
      <c r="I8" s="39">
        <v>1.5</v>
      </c>
      <c r="J8" s="39">
        <v>2.1</v>
      </c>
    </row>
    <row r="9" spans="1:10" ht="15" customHeight="1" x14ac:dyDescent="0.45">
      <c r="A9" s="90">
        <v>50</v>
      </c>
      <c r="B9" s="70" t="s">
        <v>25</v>
      </c>
      <c r="C9" s="73" t="s">
        <v>86</v>
      </c>
      <c r="D9" s="71">
        <v>1.99</v>
      </c>
      <c r="E9" s="20">
        <f>(A9*D9)/200</f>
        <v>0.4975</v>
      </c>
      <c r="F9" s="39">
        <v>349.5</v>
      </c>
      <c r="G9" s="39">
        <v>1.8</v>
      </c>
      <c r="H9" s="39">
        <v>8.4</v>
      </c>
      <c r="I9" s="39">
        <v>33.799999999999997</v>
      </c>
      <c r="J9" s="39">
        <v>2.6</v>
      </c>
    </row>
    <row r="10" spans="1:10" ht="15" customHeight="1" x14ac:dyDescent="0.45">
      <c r="A10" s="90">
        <f>120+70</f>
        <v>190</v>
      </c>
      <c r="B10" s="70" t="s">
        <v>25</v>
      </c>
      <c r="C10" s="73" t="s">
        <v>87</v>
      </c>
      <c r="D10" s="71">
        <v>0.99</v>
      </c>
      <c r="E10" s="20">
        <f>(A10*D10)/1000</f>
        <v>0.18809999999999999</v>
      </c>
      <c r="F10" s="44">
        <v>743</v>
      </c>
      <c r="G10" s="44">
        <v>189</v>
      </c>
      <c r="H10" s="44">
        <v>0</v>
      </c>
      <c r="I10" s="44">
        <v>0</v>
      </c>
      <c r="J10" s="44">
        <v>0</v>
      </c>
    </row>
    <row r="11" spans="1:10" ht="15" customHeight="1" x14ac:dyDescent="0.45">
      <c r="A11" s="90">
        <v>2</v>
      </c>
      <c r="B11" s="70" t="s">
        <v>88</v>
      </c>
      <c r="C11" s="73" t="s">
        <v>89</v>
      </c>
      <c r="D11" s="71">
        <v>1.79</v>
      </c>
      <c r="E11" s="20">
        <f>(A11*D11)/6</f>
        <v>0.59666666666666668</v>
      </c>
      <c r="F11" s="15">
        <v>158</v>
      </c>
      <c r="G11" s="15">
        <v>0</v>
      </c>
      <c r="H11" s="1">
        <v>13.8</v>
      </c>
      <c r="I11" s="1">
        <v>11.4</v>
      </c>
      <c r="J11" s="15">
        <v>0</v>
      </c>
    </row>
    <row r="12" spans="1:10" ht="15" customHeight="1" x14ac:dyDescent="0.45">
      <c r="A12" s="90">
        <v>12</v>
      </c>
      <c r="B12" s="70" t="s">
        <v>62</v>
      </c>
      <c r="C12" s="73" t="s">
        <v>32</v>
      </c>
      <c r="D12" s="71">
        <v>3.49</v>
      </c>
      <c r="E12" s="20">
        <f t="shared" ref="E12" si="0">(A12*D12)/500</f>
        <v>8.3760000000000001E-2</v>
      </c>
      <c r="F12" s="44">
        <v>108</v>
      </c>
      <c r="G12" s="44">
        <v>0</v>
      </c>
      <c r="H12" s="44">
        <v>0</v>
      </c>
      <c r="I12" s="44">
        <v>12</v>
      </c>
      <c r="J12" s="44">
        <v>0</v>
      </c>
    </row>
    <row r="13" spans="1:10" ht="15" customHeight="1" x14ac:dyDescent="0.45">
      <c r="A13" s="90">
        <v>3</v>
      </c>
      <c r="B13" s="70" t="s">
        <v>25</v>
      </c>
      <c r="C13" s="73" t="s">
        <v>90</v>
      </c>
      <c r="D13" s="71">
        <v>2.29</v>
      </c>
      <c r="E13" s="20">
        <f>(A13*D13)/113</f>
        <v>6.0796460176991154E-2</v>
      </c>
      <c r="F13" s="44">
        <v>5</v>
      </c>
      <c r="G13" s="39">
        <v>1.9</v>
      </c>
      <c r="H13" s="39">
        <v>0.4</v>
      </c>
      <c r="I13" s="39">
        <v>0.1</v>
      </c>
      <c r="J13" s="39">
        <v>0.6</v>
      </c>
    </row>
    <row r="14" spans="1:10" ht="18" customHeight="1" x14ac:dyDescent="0.45">
      <c r="A14" s="92">
        <v>1</v>
      </c>
      <c r="B14" s="93" t="s">
        <v>25</v>
      </c>
      <c r="C14" s="94" t="s">
        <v>56</v>
      </c>
      <c r="D14" s="78">
        <v>0.28999999999999998</v>
      </c>
      <c r="E14" s="20">
        <f>(A14*D14)/1000</f>
        <v>2.9E-4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</row>
    <row r="15" spans="1:10" s="18" customFormat="1" ht="14.25" customHeight="1" x14ac:dyDescent="0.45">
      <c r="A15" s="97">
        <v>50</v>
      </c>
      <c r="B15" s="97" t="s">
        <v>25</v>
      </c>
      <c r="C15" s="86" t="s">
        <v>91</v>
      </c>
      <c r="D15" s="98">
        <v>2.79</v>
      </c>
      <c r="E15" s="20">
        <f>(A15*D15)/300</f>
        <v>0.46500000000000002</v>
      </c>
      <c r="F15" s="105">
        <v>150</v>
      </c>
      <c r="G15" s="105">
        <v>39</v>
      </c>
      <c r="H15" s="105">
        <v>0.3</v>
      </c>
      <c r="I15" s="105">
        <v>0</v>
      </c>
      <c r="J15" s="105">
        <v>0</v>
      </c>
    </row>
    <row r="16" spans="1:10" x14ac:dyDescent="0.45">
      <c r="A16" s="99">
        <v>400</v>
      </c>
      <c r="B16" s="95" t="s">
        <v>25</v>
      </c>
      <c r="C16" s="96" t="s">
        <v>59</v>
      </c>
      <c r="D16" s="78">
        <v>2.39</v>
      </c>
      <c r="E16" s="20">
        <f>(A16*D16)/1000</f>
        <v>0.95599999999999996</v>
      </c>
      <c r="F16" s="66">
        <v>37</v>
      </c>
      <c r="G16" s="39">
        <v>6.8</v>
      </c>
      <c r="H16" s="39">
        <v>1.2</v>
      </c>
      <c r="I16" s="39">
        <v>0.4</v>
      </c>
      <c r="J16" s="39">
        <v>2.8</v>
      </c>
    </row>
    <row r="17" spans="1:10" x14ac:dyDescent="0.45">
      <c r="A17" s="91">
        <v>5</v>
      </c>
      <c r="B17" s="70" t="s">
        <v>25</v>
      </c>
      <c r="C17" s="73" t="s">
        <v>92</v>
      </c>
      <c r="D17" s="78">
        <v>0.59</v>
      </c>
      <c r="E17" s="20">
        <f>(A17*D17)/40</f>
        <v>7.3749999999999996E-2</v>
      </c>
      <c r="F17" s="79">
        <v>13</v>
      </c>
      <c r="G17" s="79">
        <v>2.8</v>
      </c>
      <c r="H17" s="79">
        <v>0.2</v>
      </c>
      <c r="I17" s="79">
        <v>0.2</v>
      </c>
      <c r="J17" s="79">
        <v>1.2</v>
      </c>
    </row>
    <row r="18" spans="1:10" x14ac:dyDescent="0.45">
      <c r="A18" s="91">
        <v>250</v>
      </c>
      <c r="B18" s="70" t="s">
        <v>25</v>
      </c>
      <c r="C18" s="73" t="s">
        <v>93</v>
      </c>
      <c r="D18" s="78">
        <v>1.69</v>
      </c>
      <c r="E18" s="20">
        <f>(A18*D18)/1000</f>
        <v>0.42249999999999999</v>
      </c>
      <c r="F18" s="79">
        <v>106</v>
      </c>
      <c r="G18" s="79">
        <v>22.3</v>
      </c>
      <c r="H18" s="79">
        <v>2.8</v>
      </c>
      <c r="I18" s="79">
        <v>0</v>
      </c>
      <c r="J18" s="79">
        <v>4.5</v>
      </c>
    </row>
    <row r="19" spans="1:10" x14ac:dyDescent="0.45">
      <c r="A19" s="91">
        <v>3</v>
      </c>
      <c r="B19" s="70" t="s">
        <v>25</v>
      </c>
      <c r="C19" s="73" t="s">
        <v>94</v>
      </c>
      <c r="D19" s="78">
        <v>4.99</v>
      </c>
      <c r="E19" s="20">
        <f>(A19*D19)/1000</f>
        <v>1.4970000000000001E-2</v>
      </c>
      <c r="F19" s="79">
        <v>2.4</v>
      </c>
      <c r="G19" s="79">
        <v>0.5</v>
      </c>
      <c r="H19" s="79">
        <v>0.1</v>
      </c>
      <c r="I19" s="79">
        <v>0</v>
      </c>
      <c r="J19" s="79">
        <v>0.1</v>
      </c>
    </row>
    <row r="20" spans="1:10" ht="15" customHeight="1" x14ac:dyDescent="0.45">
      <c r="A20" s="100"/>
      <c r="C20" s="74"/>
      <c r="D20" s="72" t="s">
        <v>66</v>
      </c>
      <c r="E20" s="42">
        <f>SUM(E8:E19)</f>
        <v>3.5553331268436574</v>
      </c>
      <c r="F20" s="75">
        <f>SUM(F8:F13)</f>
        <v>1727.5</v>
      </c>
      <c r="G20" s="43">
        <f>SUM(G8:G16)</f>
        <v>331.9</v>
      </c>
      <c r="H20" s="43">
        <f>SUM(H8:H16)</f>
        <v>31.1</v>
      </c>
      <c r="I20" s="43">
        <f>SUM(I8:I16)</f>
        <v>59.199999999999996</v>
      </c>
      <c r="J20" s="43">
        <f>SUM(J8:J16)</f>
        <v>8.1</v>
      </c>
    </row>
    <row r="21" spans="1:10" ht="14.25" customHeight="1" x14ac:dyDescent="0.45">
      <c r="C21" s="121" t="s">
        <v>40</v>
      </c>
      <c r="D21" s="121"/>
      <c r="E21" s="122"/>
      <c r="F21" s="21">
        <f>F20/2</f>
        <v>863.75</v>
      </c>
      <c r="G21" s="22">
        <f>G20/2</f>
        <v>165.95</v>
      </c>
      <c r="H21" s="22">
        <f>H20/2</f>
        <v>15.55</v>
      </c>
      <c r="I21" s="22">
        <f>I20/2</f>
        <v>29.599999999999998</v>
      </c>
      <c r="J21" s="22">
        <f>J20/2</f>
        <v>4.05</v>
      </c>
    </row>
    <row r="22" spans="1:10" ht="15" customHeight="1" x14ac:dyDescent="0.45"/>
    <row r="24" spans="1:10" ht="15" customHeight="1" x14ac:dyDescent="0.45"/>
    <row r="25" spans="1:10" x14ac:dyDescent="0.45">
      <c r="A25" s="116" t="s">
        <v>41</v>
      </c>
      <c r="B25" s="116"/>
      <c r="C25" s="116"/>
    </row>
    <row r="26" spans="1:10" ht="15" customHeight="1" x14ac:dyDescent="0.45"/>
    <row r="27" spans="1:10" x14ac:dyDescent="0.45">
      <c r="A27" s="4"/>
    </row>
    <row r="28" spans="1:10" ht="15" customHeight="1" x14ac:dyDescent="0.45"/>
    <row r="29" spans="1:10" x14ac:dyDescent="0.45">
      <c r="A29" s="6" t="s">
        <v>42</v>
      </c>
      <c r="B29" s="119" t="s">
        <v>95</v>
      </c>
      <c r="C29" s="119"/>
      <c r="D29" s="119"/>
      <c r="E29" s="119"/>
      <c r="F29" s="119"/>
      <c r="G29" s="119"/>
    </row>
    <row r="31" spans="1:10" x14ac:dyDescent="0.45">
      <c r="A31" s="6" t="s">
        <v>44</v>
      </c>
      <c r="B31" s="119" t="s">
        <v>96</v>
      </c>
      <c r="C31" s="119"/>
      <c r="D31" s="119"/>
      <c r="E31" s="119"/>
      <c r="F31" s="119"/>
      <c r="G31" s="119"/>
    </row>
    <row r="33" spans="1:7" ht="29.55" customHeight="1" x14ac:dyDescent="0.45">
      <c r="A33" s="4" t="s">
        <v>46</v>
      </c>
      <c r="B33" s="119" t="s">
        <v>97</v>
      </c>
      <c r="C33" s="119"/>
      <c r="D33" s="119"/>
      <c r="E33" s="119"/>
      <c r="F33" s="119"/>
      <c r="G33" s="119"/>
    </row>
    <row r="35" spans="1:7" x14ac:dyDescent="0.45">
      <c r="A35" s="4" t="s">
        <v>48</v>
      </c>
      <c r="B35" s="119" t="s">
        <v>98</v>
      </c>
      <c r="C35" s="119"/>
      <c r="D35" s="119"/>
      <c r="E35" s="119"/>
      <c r="F35" s="119"/>
      <c r="G35" s="119"/>
    </row>
    <row r="37" spans="1:7" x14ac:dyDescent="0.45">
      <c r="A37" s="4" t="s">
        <v>50</v>
      </c>
      <c r="B37" s="119" t="s">
        <v>99</v>
      </c>
      <c r="C37" s="119"/>
      <c r="D37" s="119"/>
      <c r="E37" s="119"/>
      <c r="F37" s="119"/>
      <c r="G37" s="119"/>
    </row>
    <row r="38" spans="1:7" x14ac:dyDescent="0.45">
      <c r="A38" s="100"/>
    </row>
    <row r="39" spans="1:7" ht="14.55" customHeight="1" x14ac:dyDescent="0.45">
      <c r="A39" s="100">
        <v>6</v>
      </c>
      <c r="B39" s="124" t="s">
        <v>100</v>
      </c>
      <c r="C39" s="124"/>
      <c r="D39" s="124"/>
      <c r="E39" s="124"/>
    </row>
    <row r="40" spans="1:7" x14ac:dyDescent="0.45">
      <c r="A40" s="100"/>
    </row>
    <row r="41" spans="1:7" ht="14.55" customHeight="1" x14ac:dyDescent="0.45">
      <c r="A41" s="101">
        <v>7</v>
      </c>
      <c r="B41" t="s">
        <v>101</v>
      </c>
    </row>
    <row r="43" spans="1:7" ht="14.55" customHeight="1" x14ac:dyDescent="0.45">
      <c r="A43" s="100">
        <v>8</v>
      </c>
      <c r="B43" t="s">
        <v>102</v>
      </c>
    </row>
    <row r="45" spans="1:7" ht="14.55" customHeight="1" x14ac:dyDescent="0.45">
      <c r="A45" s="100">
        <v>9</v>
      </c>
      <c r="B45" s="124" t="s">
        <v>103</v>
      </c>
      <c r="C45" s="124"/>
      <c r="D45" s="124"/>
      <c r="E45" s="124"/>
      <c r="F45" s="124"/>
    </row>
    <row r="47" spans="1:7" ht="14.55" customHeight="1" x14ac:dyDescent="0.45">
      <c r="A47" s="100">
        <v>10</v>
      </c>
      <c r="B47" s="124" t="s">
        <v>104</v>
      </c>
      <c r="C47" s="124"/>
      <c r="D47" s="124"/>
      <c r="E47" s="124"/>
      <c r="F47" s="124"/>
    </row>
    <row r="49" spans="1:6" ht="14.55" customHeight="1" x14ac:dyDescent="0.45">
      <c r="A49" s="100">
        <v>11</v>
      </c>
      <c r="B49" s="108" t="s">
        <v>105</v>
      </c>
      <c r="C49" s="108"/>
      <c r="D49" s="108"/>
      <c r="E49" s="108"/>
      <c r="F49" s="108"/>
    </row>
    <row r="51" spans="1:6" x14ac:dyDescent="0.45">
      <c r="A51" s="100">
        <v>12</v>
      </c>
      <c r="B51" s="108" t="s">
        <v>106</v>
      </c>
      <c r="C51" s="108"/>
    </row>
    <row r="53" spans="1:6" x14ac:dyDescent="0.45">
      <c r="A53" s="100">
        <v>13</v>
      </c>
      <c r="B53" s="123" t="s">
        <v>53</v>
      </c>
      <c r="C53" s="123"/>
      <c r="D53" s="123"/>
      <c r="E53" s="123"/>
      <c r="F53" s="123"/>
    </row>
    <row r="55" spans="1:6" x14ac:dyDescent="0.45">
      <c r="A55" s="104"/>
    </row>
  </sheetData>
  <mergeCells count="14">
    <mergeCell ref="B53:F53"/>
    <mergeCell ref="B49:F49"/>
    <mergeCell ref="B51:C51"/>
    <mergeCell ref="B39:E39"/>
    <mergeCell ref="B45:F45"/>
    <mergeCell ref="B47:F47"/>
    <mergeCell ref="A25:C25"/>
    <mergeCell ref="B5:F5"/>
    <mergeCell ref="B35:G35"/>
    <mergeCell ref="B37:G37"/>
    <mergeCell ref="B29:G29"/>
    <mergeCell ref="B31:G31"/>
    <mergeCell ref="B33:G33"/>
    <mergeCell ref="C21:E2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Total</vt:lpstr>
      <vt:lpstr>Entrada</vt:lpstr>
      <vt:lpstr>Prato principal</vt:lpstr>
      <vt:lpstr>Sobremesa</vt:lpstr>
      <vt:lpstr>Entrada!Área_de_Impressão</vt:lpstr>
      <vt:lpstr>'Prato principal'!Área_de_Impressão</vt:lpstr>
      <vt:lpstr>Sobremesa!Área_de_Impressão</vt:lpstr>
      <vt:lpstr>Total!Área_de_Impressão</vt:lpstr>
    </vt:vector>
  </TitlesOfParts>
  <Manager/>
  <Company>M. E. - GEPE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Nuno Profírio</dc:creator>
  <cp:keywords/>
  <dc:description/>
  <cp:lastModifiedBy>Sandra Soares</cp:lastModifiedBy>
  <cp:revision/>
  <cp:lastPrinted>2026-02-06T16:54:16Z</cp:lastPrinted>
  <dcterms:created xsi:type="dcterms:W3CDTF">2019-12-10T16:17:30Z</dcterms:created>
  <dcterms:modified xsi:type="dcterms:W3CDTF">2026-02-06T16:54:20Z</dcterms:modified>
  <cp:category/>
  <cp:contentStatus/>
</cp:coreProperties>
</file>