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P\Downloads\Fichas Técnicas\"/>
    </mc:Choice>
  </mc:AlternateContent>
  <bookViews>
    <workbookView xWindow="0" yWindow="0" windowWidth="10485" windowHeight="3030"/>
  </bookViews>
  <sheets>
    <sheet name="Fichas Técnicas" sheetId="1" r:id="rId1"/>
  </sheets>
  <calcPr calcId="162913"/>
  <extLst>
    <ext uri="GoogleSheetsCustomDataVersion2">
      <go:sheetsCustomData xmlns:go="http://customooxmlschemas.google.com/" r:id="rId5" roundtripDataChecksum="zDW/0F54KL2HAxu6ot+M4ALdh/ubwHED+8nWiSkxITk="/>
    </ext>
  </extLst>
</workbook>
</file>

<file path=xl/calcChain.xml><?xml version="1.0" encoding="utf-8"?>
<calcChain xmlns="http://schemas.openxmlformats.org/spreadsheetml/2006/main">
  <c r="AK44" i="1" l="1"/>
  <c r="AL44" i="1" s="1"/>
  <c r="AJ44" i="1"/>
  <c r="AL43" i="1"/>
  <c r="AJ43" i="1"/>
  <c r="AL42" i="1"/>
  <c r="AJ42" i="1"/>
  <c r="AL41" i="1"/>
  <c r="AJ41" i="1"/>
  <c r="AL40" i="1"/>
  <c r="AJ40" i="1"/>
  <c r="AL39" i="1"/>
  <c r="AJ39" i="1"/>
  <c r="AL38" i="1"/>
  <c r="AJ38" i="1"/>
  <c r="AL37" i="1"/>
  <c r="AJ37" i="1"/>
  <c r="AL36" i="1"/>
  <c r="AJ36" i="1"/>
  <c r="AL35" i="1"/>
  <c r="AJ35" i="1"/>
  <c r="AL34" i="1"/>
  <c r="AJ34" i="1"/>
  <c r="AL33" i="1"/>
  <c r="AJ33" i="1"/>
  <c r="AL32" i="1"/>
  <c r="AJ32" i="1"/>
  <c r="AL31" i="1"/>
  <c r="AJ31" i="1"/>
  <c r="AL30" i="1"/>
  <c r="AJ30" i="1"/>
  <c r="AL29" i="1"/>
  <c r="AJ29" i="1"/>
  <c r="AL28" i="1"/>
  <c r="AJ28" i="1"/>
  <c r="AK27" i="1"/>
  <c r="AL27" i="1" s="1"/>
  <c r="AJ27" i="1"/>
  <c r="AL26" i="1"/>
  <c r="AJ26" i="1"/>
  <c r="AK25" i="1"/>
  <c r="AL25" i="1" s="1"/>
  <c r="AJ25" i="1"/>
  <c r="AL24" i="1"/>
  <c r="AJ24" i="1"/>
  <c r="AK23" i="1"/>
  <c r="AL23" i="1" s="1"/>
  <c r="AJ23" i="1"/>
  <c r="AL22" i="1"/>
  <c r="AJ22" i="1"/>
  <c r="AL21" i="1"/>
  <c r="AJ21" i="1"/>
  <c r="AL20" i="1"/>
  <c r="AJ20" i="1"/>
  <c r="AL19" i="1"/>
  <c r="AJ19" i="1"/>
  <c r="AK18" i="1"/>
  <c r="AL18" i="1" s="1"/>
  <c r="AJ18" i="1"/>
  <c r="AL17" i="1"/>
  <c r="AJ17" i="1"/>
  <c r="AL16" i="1"/>
  <c r="AJ16" i="1"/>
  <c r="AL15" i="1"/>
  <c r="AJ15" i="1"/>
  <c r="AL14" i="1"/>
  <c r="AJ14" i="1"/>
  <c r="AL13" i="1"/>
  <c r="AJ13" i="1"/>
  <c r="AK12" i="1"/>
  <c r="AL12" i="1" s="1"/>
  <c r="AJ12" i="1"/>
  <c r="AL11" i="1"/>
  <c r="AJ11" i="1"/>
  <c r="AL10" i="1"/>
  <c r="AJ10" i="1"/>
  <c r="AK9" i="1"/>
  <c r="AL9" i="1" s="1"/>
  <c r="AJ9" i="1"/>
  <c r="AD67" i="1" s="1"/>
  <c r="AD68" i="1" s="1"/>
  <c r="AL8" i="1"/>
  <c r="AJ8" i="1"/>
  <c r="AL7" i="1"/>
  <c r="AJ7" i="1"/>
  <c r="Y42" i="1"/>
  <c r="Z42" i="1" s="1"/>
  <c r="X42" i="1"/>
  <c r="Z41" i="1"/>
  <c r="X41" i="1"/>
  <c r="Z40" i="1"/>
  <c r="X40" i="1"/>
  <c r="Z39" i="1"/>
  <c r="X39" i="1"/>
  <c r="Z38" i="1"/>
  <c r="X38" i="1"/>
  <c r="Z37" i="1"/>
  <c r="X37" i="1"/>
  <c r="Z36" i="1"/>
  <c r="X36" i="1"/>
  <c r="Z35" i="1"/>
  <c r="X35" i="1"/>
  <c r="Z34" i="1"/>
  <c r="X34" i="1"/>
  <c r="Z33" i="1"/>
  <c r="X33" i="1"/>
  <c r="Z32" i="1"/>
  <c r="X32" i="1"/>
  <c r="Z31" i="1"/>
  <c r="X31" i="1"/>
  <c r="Z30" i="1"/>
  <c r="X30" i="1"/>
  <c r="Z29" i="1"/>
  <c r="X29" i="1"/>
  <c r="Z28" i="1"/>
  <c r="X28" i="1"/>
  <c r="Z27" i="1"/>
  <c r="X27" i="1"/>
  <c r="Z26" i="1"/>
  <c r="X26" i="1"/>
  <c r="Z25" i="1"/>
  <c r="X25" i="1"/>
  <c r="Z24" i="1"/>
  <c r="X24" i="1"/>
  <c r="Z23" i="1"/>
  <c r="X23" i="1"/>
  <c r="Z22" i="1"/>
  <c r="X22" i="1"/>
  <c r="Z21" i="1"/>
  <c r="X21" i="1"/>
  <c r="Z20" i="1"/>
  <c r="X20" i="1"/>
  <c r="Z19" i="1"/>
  <c r="X19" i="1"/>
  <c r="Z18" i="1"/>
  <c r="X18" i="1"/>
  <c r="Z17" i="1"/>
  <c r="X17" i="1"/>
  <c r="Z16" i="1"/>
  <c r="X16" i="1"/>
  <c r="Z15" i="1"/>
  <c r="X15" i="1"/>
  <c r="Z14" i="1"/>
  <c r="X14" i="1"/>
  <c r="Z13" i="1"/>
  <c r="X13" i="1"/>
  <c r="Z12" i="1"/>
  <c r="X12" i="1"/>
  <c r="Z11" i="1"/>
  <c r="X11" i="1"/>
  <c r="Z10" i="1"/>
  <c r="X10" i="1"/>
  <c r="Z9" i="1"/>
  <c r="X9" i="1"/>
  <c r="Z8" i="1"/>
  <c r="X8" i="1"/>
  <c r="R65" i="1" s="1"/>
  <c r="R66" i="1" s="1"/>
  <c r="Z7" i="1"/>
  <c r="Z43" i="1" s="1"/>
  <c r="R72" i="1" s="1"/>
  <c r="X7" i="1"/>
  <c r="K42" i="1"/>
  <c r="L42" i="1" s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D65" i="1" s="1"/>
  <c r="D66" i="1" s="1"/>
  <c r="L7" i="1"/>
  <c r="L43" i="1" s="1"/>
  <c r="D72" i="1" s="1"/>
  <c r="J7" i="1"/>
  <c r="AD70" i="1" l="1"/>
  <c r="AL45" i="1"/>
  <c r="AD74" i="1" s="1"/>
  <c r="R68" i="1"/>
  <c r="D68" i="1"/>
  <c r="AD73" i="1" l="1"/>
  <c r="AD72" i="1"/>
  <c r="AD71" i="1"/>
  <c r="R71" i="1"/>
  <c r="R70" i="1"/>
  <c r="R69" i="1"/>
  <c r="D71" i="1"/>
  <c r="D70" i="1"/>
  <c r="D69" i="1"/>
</calcChain>
</file>

<file path=xl/sharedStrings.xml><?xml version="1.0" encoding="utf-8"?>
<sst xmlns="http://schemas.openxmlformats.org/spreadsheetml/2006/main" count="246" uniqueCount="97">
  <si>
    <t>Receita: Ceviche de carapau, crocante de batata doce, picle de cebola roxa, maionese de choco e ervas frescas</t>
  </si>
  <si>
    <t>Categoria: peixe</t>
  </si>
  <si>
    <t>Tipo:</t>
  </si>
  <si>
    <t>entrada</t>
  </si>
  <si>
    <t>Nº Pax:</t>
  </si>
  <si>
    <t>Peso Total:</t>
  </si>
  <si>
    <t xml:space="preserve">Tempo Preparação </t>
  </si>
  <si>
    <t>Tempo Confeção</t>
  </si>
  <si>
    <t>Nota:</t>
  </si>
  <si>
    <t>Qtdade</t>
  </si>
  <si>
    <t>Uni/Kg/Lt</t>
  </si>
  <si>
    <t>Descrição / Ingrediente / Produto</t>
  </si>
  <si>
    <t>Custo Unt</t>
  </si>
  <si>
    <t>Custo Total</t>
  </si>
  <si>
    <t>kcal Total</t>
  </si>
  <si>
    <t>Kcal</t>
  </si>
  <si>
    <t>kg</t>
  </si>
  <si>
    <t>Carapau</t>
  </si>
  <si>
    <t>cebola roxa</t>
  </si>
  <si>
    <t>vinagre</t>
  </si>
  <si>
    <t>açúcar</t>
  </si>
  <si>
    <t>sal</t>
  </si>
  <si>
    <t>pimenta</t>
  </si>
  <si>
    <t>Couve flor</t>
  </si>
  <si>
    <t>uni</t>
  </si>
  <si>
    <t>ovo</t>
  </si>
  <si>
    <t>mostarda</t>
  </si>
  <si>
    <t>azeite</t>
  </si>
  <si>
    <t>Alho</t>
  </si>
  <si>
    <t>salsa</t>
  </si>
  <si>
    <t>Tinta de choco</t>
  </si>
  <si>
    <t>coentros</t>
  </si>
  <si>
    <t>Batata doce roxa</t>
  </si>
  <si>
    <t xml:space="preserve"> Batata doce amarela</t>
  </si>
  <si>
    <t>Limão</t>
  </si>
  <si>
    <t>malagueta</t>
  </si>
  <si>
    <t>gengibre</t>
  </si>
  <si>
    <t>Métodos de Preparação e Confeção</t>
  </si>
  <si>
    <t>N.º</t>
  </si>
  <si>
    <t>Acão</t>
  </si>
  <si>
    <t>Produto</t>
  </si>
  <si>
    <t>Tempo</t>
  </si>
  <si>
    <t>Tempo. ºC</t>
  </si>
  <si>
    <t>Observações</t>
  </si>
  <si>
    <t>Total</t>
  </si>
  <si>
    <t>Observações:</t>
  </si>
  <si>
    <t>Foto</t>
  </si>
  <si>
    <t>Custo Unitário</t>
  </si>
  <si>
    <t>Coeficiente / Rácio</t>
  </si>
  <si>
    <t>P.V.P. (s/IVA)</t>
  </si>
  <si>
    <t>Food Cost %</t>
  </si>
  <si>
    <t>Iva 13 %</t>
  </si>
  <si>
    <t>P.V.P. final</t>
  </si>
  <si>
    <t>Kcal uni</t>
  </si>
  <si>
    <t>Elaborado Por:</t>
  </si>
  <si>
    <t>Bochechas de porco ibérico estufadas em baixa temperatura, puré de couve flor, troças de feijão verde batata gratinada, crocante de batata doce.</t>
  </si>
  <si>
    <t>Categoria: principal</t>
  </si>
  <si>
    <t>Carne</t>
  </si>
  <si>
    <t>Bochecha de porco</t>
  </si>
  <si>
    <t xml:space="preserve">alho frances </t>
  </si>
  <si>
    <t>cenoura</t>
  </si>
  <si>
    <t>lt</t>
  </si>
  <si>
    <t>vinho tinto</t>
  </si>
  <si>
    <t>polpa de tomate</t>
  </si>
  <si>
    <t>alho</t>
  </si>
  <si>
    <t>tomate</t>
  </si>
  <si>
    <t>couve flor</t>
  </si>
  <si>
    <t>batata</t>
  </si>
  <si>
    <t>Manteiga</t>
  </si>
  <si>
    <t>Feijão verde</t>
  </si>
  <si>
    <t>batata doce amarela</t>
  </si>
  <si>
    <t>batata branca</t>
  </si>
  <si>
    <t>manteiga</t>
  </si>
  <si>
    <t>Pimenta</t>
  </si>
  <si>
    <t>kcal uni</t>
  </si>
  <si>
    <t xml:space="preserve">Receita: Tartelete de chocolate amargo geleia de laranja, pera bêbeda em moscatel e curcuma, gelado de maçã assada e crocante de canela, frutos vermelhos.  </t>
  </si>
  <si>
    <t>Categoria: sobremesa</t>
  </si>
  <si>
    <t xml:space="preserve">Americana </t>
  </si>
  <si>
    <t>Farinha</t>
  </si>
  <si>
    <t>Açúcar</t>
  </si>
  <si>
    <t xml:space="preserve">Chocolate pó </t>
  </si>
  <si>
    <t>Leite</t>
  </si>
  <si>
    <t>nata</t>
  </si>
  <si>
    <t>farinha</t>
  </si>
  <si>
    <t>canela pó</t>
  </si>
  <si>
    <t>Pera</t>
  </si>
  <si>
    <t>vinho branco</t>
  </si>
  <si>
    <t>Curcuma</t>
  </si>
  <si>
    <t>estrela de Anis</t>
  </si>
  <si>
    <t>canela pau</t>
  </si>
  <si>
    <t>maçã</t>
  </si>
  <si>
    <t>chocolate pastilha</t>
  </si>
  <si>
    <t>sumo de laranja</t>
  </si>
  <si>
    <t>maisena</t>
  </si>
  <si>
    <t>cravinho</t>
  </si>
  <si>
    <t>groselha</t>
  </si>
  <si>
    <t>mirtilos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</si>
</sst>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€-2]\ #,##0.00;[$€-2]\ \-\ #,##0.00"/>
    <numFmt numFmtId="165" formatCode="#,##0.00\ [$€-1]"/>
    <numFmt numFmtId="166" formatCode="#,##0.00\ \ ;\-#,##0.00\ \ "/>
    <numFmt numFmtId="167" formatCode="0.0%"/>
    <numFmt numFmtId="168" formatCode="_-* #,##0.00\ &quot;€&quot;_-;\-* #,##0.00\ &quot;€&quot;_-;_-* &quot;-&quot;??\ &quot;€&quot;_-;_-@"/>
    <numFmt numFmtId="169" formatCode="_-* #,##0.00\ [$€-816]_-;\-* #,##0.00\ [$€-816]_-;_-* &quot;-&quot;??\ [$€-816]_-;_-@"/>
  </numFmts>
  <fonts count="22">
    <font>
      <sz val="11"/>
      <color theme="1"/>
      <name val="Calibri"/>
      <scheme val="minor"/>
    </font>
    <font>
      <sz val="14"/>
      <color rgb="FF000000"/>
      <name val="Verdana"/>
    </font>
    <font>
      <sz val="10"/>
      <color rgb="FF000000"/>
      <name val="Verdana"/>
    </font>
    <font>
      <sz val="11"/>
      <name val="Calibri"/>
    </font>
    <font>
      <b/>
      <sz val="9"/>
      <color rgb="FF000000"/>
      <name val="Verdana"/>
    </font>
    <font>
      <sz val="11"/>
      <color theme="1"/>
      <name val="Calibri"/>
      <scheme val="minor"/>
    </font>
    <font>
      <sz val="9"/>
      <color theme="1"/>
      <name val="Verdana"/>
    </font>
    <font>
      <sz val="9"/>
      <color theme="1"/>
      <name val="Calibri"/>
    </font>
    <font>
      <sz val="9"/>
      <color rgb="FF000000"/>
      <name val="Verdana"/>
    </font>
    <font>
      <b/>
      <sz val="9"/>
      <color rgb="FFC00000"/>
      <name val="Calibri"/>
    </font>
    <font>
      <sz val="10"/>
      <color theme="1"/>
      <name val="Verdana"/>
    </font>
    <font>
      <b/>
      <sz val="10"/>
      <color rgb="FF000000"/>
      <name val="Verdana"/>
    </font>
    <font>
      <sz val="10"/>
      <color rgb="FF0A0A0A"/>
      <name val="Verdana"/>
    </font>
    <font>
      <sz val="10"/>
      <color rgb="FF23282A"/>
      <name val="Arial"/>
    </font>
    <font>
      <b/>
      <sz val="10"/>
      <color theme="1"/>
      <name val="Verdana"/>
    </font>
    <font>
      <b/>
      <sz val="9"/>
      <color theme="1"/>
      <name val="Tahoma"/>
    </font>
    <font>
      <sz val="12"/>
      <color theme="1"/>
      <name val="Tahoma"/>
    </font>
    <font>
      <sz val="10"/>
      <color theme="1"/>
      <name val="Calibri"/>
    </font>
    <font>
      <b/>
      <sz val="10"/>
      <color theme="1"/>
      <name val="Calibri"/>
    </font>
    <font>
      <b/>
      <sz val="8"/>
      <color rgb="FF000000"/>
      <name val="Verdana"/>
    </font>
    <font>
      <sz val="10"/>
      <color rgb="FF0A0A0A"/>
      <name val="Arial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6" xfId="0" applyFont="1" applyBorder="1"/>
    <xf numFmtId="0" fontId="4" fillId="0" borderId="12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0" borderId="14" xfId="0" applyFont="1" applyBorder="1"/>
    <xf numFmtId="0" fontId="4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/>
    <xf numFmtId="0" fontId="9" fillId="2" borderId="17" xfId="0" applyFont="1" applyFill="1" applyBorder="1" applyAlignment="1">
      <alignment horizontal="center"/>
    </xf>
    <xf numFmtId="0" fontId="10" fillId="0" borderId="0" xfId="0" applyFont="1"/>
    <xf numFmtId="0" fontId="11" fillId="0" borderId="18" xfId="0" applyFont="1" applyBorder="1"/>
    <xf numFmtId="0" fontId="11" fillId="0" borderId="12" xfId="0" applyFont="1" applyBorder="1"/>
    <xf numFmtId="0" fontId="12" fillId="0" borderId="0" xfId="0" applyFont="1"/>
    <xf numFmtId="0" fontId="10" fillId="0" borderId="14" xfId="0" applyFont="1" applyBorder="1"/>
    <xf numFmtId="0" fontId="10" fillId="0" borderId="1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/>
    </xf>
    <xf numFmtId="164" fontId="10" fillId="2" borderId="12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0" fillId="0" borderId="18" xfId="0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164" fontId="6" fillId="2" borderId="33" xfId="0" applyNumberFormat="1" applyFont="1" applyFill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164" fontId="6" fillId="2" borderId="15" xfId="0" applyNumberFormat="1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vertical="center" wrapText="1"/>
    </xf>
    <xf numFmtId="166" fontId="6" fillId="2" borderId="15" xfId="0" applyNumberFormat="1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vertical="center" wrapText="1"/>
    </xf>
    <xf numFmtId="167" fontId="7" fillId="2" borderId="15" xfId="0" applyNumberFormat="1" applyFont="1" applyFill="1" applyBorder="1" applyAlignment="1">
      <alignment horizontal="center" vertical="center"/>
    </xf>
    <xf numFmtId="9" fontId="17" fillId="2" borderId="40" xfId="0" applyNumberFormat="1" applyFont="1" applyFill="1" applyBorder="1" applyAlignment="1">
      <alignment vertical="center" wrapText="1"/>
    </xf>
    <xf numFmtId="168" fontId="7" fillId="0" borderId="0" xfId="0" applyNumberFormat="1" applyFont="1" applyAlignment="1">
      <alignment horizontal="center" vertical="center"/>
    </xf>
    <xf numFmtId="0" fontId="17" fillId="2" borderId="40" xfId="0" applyFont="1" applyFill="1" applyBorder="1" applyAlignment="1">
      <alignment vertical="center" wrapText="1"/>
    </xf>
    <xf numFmtId="169" fontId="6" fillId="2" borderId="15" xfId="0" applyNumberFormat="1" applyFont="1" applyFill="1" applyBorder="1" applyAlignment="1">
      <alignment horizontal="center" vertical="center"/>
    </xf>
    <xf numFmtId="168" fontId="17" fillId="2" borderId="43" xfId="0" applyNumberFormat="1" applyFont="1" applyFill="1" applyBorder="1" applyAlignment="1">
      <alignment vertical="center" wrapText="1"/>
    </xf>
    <xf numFmtId="4" fontId="6" fillId="2" borderId="44" xfId="0" applyNumberFormat="1" applyFont="1" applyFill="1" applyBorder="1" applyAlignment="1">
      <alignment horizontal="center" vertical="center"/>
    </xf>
    <xf numFmtId="0" fontId="17" fillId="0" borderId="45" xfId="0" applyFont="1" applyBorder="1" applyAlignment="1">
      <alignment vertical="center" wrapText="1"/>
    </xf>
    <xf numFmtId="0" fontId="10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vertical="center"/>
    </xf>
    <xf numFmtId="0" fontId="5" fillId="0" borderId="53" xfId="0" applyFont="1" applyBorder="1"/>
    <xf numFmtId="0" fontId="10" fillId="0" borderId="0" xfId="0" applyFont="1" applyAlignment="1">
      <alignment vertical="center"/>
    </xf>
    <xf numFmtId="0" fontId="0" fillId="0" borderId="0" xfId="0" applyFont="1" applyAlignment="1"/>
    <xf numFmtId="0" fontId="3" fillId="0" borderId="19" xfId="0" applyFont="1" applyBorder="1"/>
    <xf numFmtId="0" fontId="18" fillId="0" borderId="35" xfId="0" applyFont="1" applyBorder="1" applyAlignment="1">
      <alignment vertical="center"/>
    </xf>
    <xf numFmtId="0" fontId="3" fillId="0" borderId="11" xfId="0" applyFont="1" applyBorder="1"/>
    <xf numFmtId="0" fontId="14" fillId="0" borderId="35" xfId="0" applyFont="1" applyBorder="1" applyAlignment="1">
      <alignment vertical="center"/>
    </xf>
    <xf numFmtId="0" fontId="14" fillId="0" borderId="41" xfId="0" applyFont="1" applyBorder="1" applyAlignment="1">
      <alignment vertical="center"/>
    </xf>
    <xf numFmtId="0" fontId="3" fillId="0" borderId="42" xfId="0" applyFont="1" applyBorder="1"/>
    <xf numFmtId="0" fontId="14" fillId="0" borderId="31" xfId="0" applyFont="1" applyBorder="1" applyAlignment="1">
      <alignment vertical="center"/>
    </xf>
    <xf numFmtId="0" fontId="3" fillId="0" borderId="32" xfId="0" applyFont="1" applyBorder="1"/>
    <xf numFmtId="0" fontId="14" fillId="0" borderId="46" xfId="0" applyFont="1" applyBorder="1" applyAlignment="1">
      <alignment vertical="center"/>
    </xf>
    <xf numFmtId="0" fontId="3" fillId="0" borderId="47" xfId="0" applyFont="1" applyBorder="1"/>
    <xf numFmtId="0" fontId="10" fillId="0" borderId="9" xfId="0" applyFont="1" applyBorder="1" applyAlignment="1">
      <alignment horizontal="center" vertical="center"/>
    </xf>
    <xf numFmtId="0" fontId="3" fillId="0" borderId="10" xfId="0" applyFont="1" applyBorder="1"/>
    <xf numFmtId="0" fontId="14" fillId="0" borderId="7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3" fillId="0" borderId="23" xfId="0" applyFont="1" applyBorder="1"/>
    <xf numFmtId="0" fontId="3" fillId="0" borderId="25" xfId="0" applyFont="1" applyBorder="1"/>
    <xf numFmtId="0" fontId="3" fillId="0" borderId="26" xfId="0" applyFont="1" applyBorder="1"/>
    <xf numFmtId="0" fontId="16" fillId="0" borderId="27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17" fillId="0" borderId="37" xfId="0" applyFont="1" applyBorder="1" applyAlignment="1">
      <alignment vertical="center"/>
    </xf>
    <xf numFmtId="0" fontId="3" fillId="0" borderId="38" xfId="0" applyFont="1" applyBorder="1"/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3" fillId="0" borderId="40" xfId="0" applyFont="1" applyBorder="1"/>
    <xf numFmtId="0" fontId="9" fillId="2" borderId="19" xfId="0" applyFont="1" applyFill="1" applyBorder="1" applyAlignment="1">
      <alignment horizontal="center"/>
    </xf>
    <xf numFmtId="0" fontId="19" fillId="0" borderId="18" xfId="0" applyFont="1" applyBorder="1"/>
    <xf numFmtId="0" fontId="19" fillId="0" borderId="12" xfId="0" applyFont="1" applyBorder="1"/>
    <xf numFmtId="0" fontId="4" fillId="0" borderId="9" xfId="0" applyFont="1" applyBorder="1" applyAlignment="1">
      <alignment horizontal="center"/>
    </xf>
    <xf numFmtId="0" fontId="4" fillId="0" borderId="12" xfId="0" applyFont="1" applyBorder="1"/>
    <xf numFmtId="0" fontId="20" fillId="0" borderId="0" xfId="0" applyFont="1"/>
    <xf numFmtId="0" fontId="21" fillId="0" borderId="14" xfId="0" applyFont="1" applyBorder="1"/>
    <xf numFmtId="0" fontId="10" fillId="0" borderId="54" xfId="0" applyFont="1" applyBorder="1"/>
    <xf numFmtId="0" fontId="6" fillId="2" borderId="36" xfId="0" applyFont="1" applyFill="1" applyBorder="1" applyAlignment="1">
      <alignment horizontal="center" vertical="center"/>
    </xf>
    <xf numFmtId="0" fontId="3" fillId="0" borderId="55" xfId="0" applyFont="1" applyBorder="1"/>
    <xf numFmtId="0" fontId="7" fillId="2" borderId="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3" fillId="0" borderId="56" xfId="0" applyFont="1" applyBorder="1"/>
    <xf numFmtId="0" fontId="10" fillId="2" borderId="9" xfId="0" applyFont="1" applyFill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/>
    </xf>
    <xf numFmtId="0" fontId="10" fillId="0" borderId="59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3" fillId="0" borderId="62" xfId="0" applyFont="1" applyBorder="1"/>
    <xf numFmtId="0" fontId="3" fillId="0" borderId="58" xfId="0" applyFont="1" applyBorder="1"/>
    <xf numFmtId="0" fontId="14" fillId="0" borderId="63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4" fillId="0" borderId="64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0" fontId="18" fillId="0" borderId="64" xfId="0" applyFont="1" applyBorder="1" applyAlignment="1">
      <alignment vertical="center"/>
    </xf>
    <xf numFmtId="0" fontId="14" fillId="0" borderId="65" xfId="0" applyFont="1" applyBorder="1" applyAlignment="1">
      <alignment vertical="center"/>
    </xf>
    <xf numFmtId="0" fontId="10" fillId="0" borderId="66" xfId="0" applyFont="1" applyBorder="1" applyAlignment="1">
      <alignment horizontal="center" vertical="center"/>
    </xf>
    <xf numFmtId="0" fontId="17" fillId="0" borderId="4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381000</xdr:colOff>
      <xdr:row>64</xdr:row>
      <xdr:rowOff>142875</xdr:rowOff>
    </xdr:from>
    <xdr:ext cx="1266825" cy="1190625"/>
    <xdr:grpSp>
      <xdr:nvGrpSpPr>
        <xdr:cNvPr id="2" name="Shape 2" title="Desenho"/>
        <xdr:cNvGrpSpPr/>
      </xdr:nvGrpSpPr>
      <xdr:grpSpPr>
        <a:xfrm>
          <a:off x="3248025" y="6591300"/>
          <a:ext cx="1266825" cy="1190625"/>
          <a:chOff x="152400" y="915625"/>
          <a:chExt cx="2610700" cy="3359974"/>
        </a:xfrm>
      </xdr:grpSpPr>
      <xdr:pic>
        <xdr:nvPicPr>
          <xdr:cNvPr id="3" name="Shape 3" title="20260119_111923.jpg"/>
          <xdr:cNvPicPr preferRelativeResize="0"/>
        </xdr:nvPicPr>
        <xdr:blipFill rotWithShape="1">
          <a:blip xmlns:r="http://schemas.openxmlformats.org/officeDocument/2006/relationships" r:embed="rId1">
            <a:alphaModFix/>
          </a:blip>
          <a:srcRect t="14104" r="-4471" b="23787"/>
          <a:stretch/>
        </xdr:blipFill>
        <xdr:spPr>
          <a:xfrm>
            <a:off x="152400" y="915625"/>
            <a:ext cx="2610700" cy="3359974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  <xdr:oneCellAnchor>
    <xdr:from>
      <xdr:col>1</xdr:col>
      <xdr:colOff>47625</xdr:colOff>
      <xdr:row>1</xdr:row>
      <xdr:rowOff>38100</xdr:rowOff>
    </xdr:from>
    <xdr:ext cx="1057275" cy="676275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485775</xdr:colOff>
      <xdr:row>64</xdr:row>
      <xdr:rowOff>142875</xdr:rowOff>
    </xdr:from>
    <xdr:ext cx="1066800" cy="1190625"/>
    <xdr:grpSp>
      <xdr:nvGrpSpPr>
        <xdr:cNvPr id="5" name="Shape 2" title="Desenho"/>
        <xdr:cNvGrpSpPr/>
      </xdr:nvGrpSpPr>
      <xdr:grpSpPr>
        <a:xfrm>
          <a:off x="10106025" y="6591300"/>
          <a:ext cx="1066800" cy="1190625"/>
          <a:chOff x="152400" y="1839350"/>
          <a:chExt cx="2499051" cy="2710323"/>
        </a:xfrm>
      </xdr:grpSpPr>
      <xdr:pic>
        <xdr:nvPicPr>
          <xdr:cNvPr id="6" name="Shape 3" title="20260119_114150.jpg"/>
          <xdr:cNvPicPr preferRelativeResize="0"/>
        </xdr:nvPicPr>
        <xdr:blipFill rotWithShape="1">
          <a:blip xmlns:r="http://schemas.openxmlformats.org/officeDocument/2006/relationships" r:embed="rId3">
            <a:alphaModFix/>
          </a:blip>
          <a:srcRect l="-3660" t="11799" r="3659" b="20191"/>
          <a:stretch/>
        </xdr:blipFill>
        <xdr:spPr>
          <a:xfrm>
            <a:off x="152400" y="1839350"/>
            <a:ext cx="2499051" cy="2710323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  <xdr:oneCellAnchor>
    <xdr:from>
      <xdr:col>15</xdr:col>
      <xdr:colOff>19050</xdr:colOff>
      <xdr:row>1</xdr:row>
      <xdr:rowOff>180975</xdr:rowOff>
    </xdr:from>
    <xdr:ext cx="1066800" cy="685800"/>
    <xdr:pic>
      <xdr:nvPicPr>
        <xdr:cNvPr id="7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361950"/>
          <a:ext cx="1066800" cy="685800"/>
        </a:xfrm>
        <a:prstGeom prst="rect">
          <a:avLst/>
        </a:prstGeom>
        <a:noFill/>
      </xdr:spPr>
    </xdr:pic>
    <xdr:clientData fLocksWithSheet="0"/>
  </xdr:oneCellAnchor>
  <xdr:oneCellAnchor>
    <xdr:from>
      <xdr:col>30</xdr:col>
      <xdr:colOff>514350</xdr:colOff>
      <xdr:row>66</xdr:row>
      <xdr:rowOff>133350</xdr:rowOff>
    </xdr:from>
    <xdr:ext cx="1057275" cy="1219200"/>
    <xdr:grpSp>
      <xdr:nvGrpSpPr>
        <xdr:cNvPr id="11" name="Shape 2" title="Desenho"/>
        <xdr:cNvGrpSpPr/>
      </xdr:nvGrpSpPr>
      <xdr:grpSpPr>
        <a:xfrm>
          <a:off x="17487900" y="6886575"/>
          <a:ext cx="1057275" cy="1219200"/>
          <a:chOff x="152400" y="1778450"/>
          <a:chExt cx="2499051" cy="2974223"/>
        </a:xfrm>
      </xdr:grpSpPr>
      <xdr:pic>
        <xdr:nvPicPr>
          <xdr:cNvPr id="12" name="Shape 3" title="20260126_100304.jpg"/>
          <xdr:cNvPicPr preferRelativeResize="0"/>
        </xdr:nvPicPr>
        <xdr:blipFill rotWithShape="1">
          <a:blip xmlns:r="http://schemas.openxmlformats.org/officeDocument/2006/relationships" r:embed="rId4">
            <a:alphaModFix/>
          </a:blip>
          <a:srcRect t="30054" b="14969"/>
          <a:stretch/>
        </xdr:blipFill>
        <xdr:spPr>
          <a:xfrm>
            <a:off x="152400" y="1778450"/>
            <a:ext cx="2499051" cy="2974223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  <xdr:oneCellAnchor>
    <xdr:from>
      <xdr:col>27</xdr:col>
      <xdr:colOff>47625</xdr:colOff>
      <xdr:row>1</xdr:row>
      <xdr:rowOff>38100</xdr:rowOff>
    </xdr:from>
    <xdr:ext cx="1057275" cy="676275"/>
    <xdr:pic>
      <xdr:nvPicPr>
        <xdr:cNvPr id="1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38175" y="219075"/>
          <a:ext cx="1057275" cy="676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00"/>
  <sheetViews>
    <sheetView tabSelected="1" topLeftCell="H1" workbookViewId="0">
      <selection activeCell="AA49" sqref="AA49"/>
    </sheetView>
  </sheetViews>
  <sheetFormatPr defaultColWidth="14.42578125" defaultRowHeight="15" customHeight="1"/>
  <cols>
    <col min="1" max="1" width="8.85546875" customWidth="1"/>
    <col min="2" max="3" width="8.140625" customWidth="1"/>
    <col min="4" max="4" width="9.7109375" customWidth="1"/>
    <col min="5" max="11" width="8.140625" customWidth="1"/>
    <col min="12" max="12" width="8.85546875" customWidth="1"/>
    <col min="13" max="13" width="48.28515625" hidden="1" customWidth="1"/>
    <col min="14" max="26" width="8.7109375" customWidth="1"/>
    <col min="28" max="47" width="8.7109375" customWidth="1"/>
  </cols>
  <sheetData>
    <row r="1" spans="1:38" ht="14.25" customHeight="1" thickBot="1">
      <c r="B1" s="1"/>
      <c r="C1" s="1"/>
      <c r="D1" s="2"/>
      <c r="E1" s="2"/>
      <c r="F1" s="2"/>
      <c r="G1" s="2"/>
      <c r="H1" s="2"/>
      <c r="I1" s="2"/>
      <c r="J1" s="2"/>
      <c r="K1" s="2"/>
    </row>
    <row r="2" spans="1:38" ht="33" customHeight="1" thickTop="1">
      <c r="B2" s="78"/>
      <c r="C2" s="79"/>
      <c r="D2" s="81" t="s">
        <v>0</v>
      </c>
      <c r="E2" s="82"/>
      <c r="F2" s="82"/>
      <c r="G2" s="82"/>
      <c r="H2" s="82"/>
      <c r="I2" s="82"/>
      <c r="J2" s="82"/>
      <c r="K2" s="83"/>
      <c r="L2" s="3"/>
      <c r="P2" s="78"/>
      <c r="Q2" s="79"/>
      <c r="R2" s="81" t="s">
        <v>55</v>
      </c>
      <c r="S2" s="82"/>
      <c r="T2" s="82"/>
      <c r="U2" s="82"/>
      <c r="V2" s="82"/>
      <c r="W2" s="82"/>
      <c r="X2" s="82"/>
      <c r="Y2" s="83"/>
      <c r="Z2" s="3"/>
      <c r="AB2" s="78"/>
      <c r="AC2" s="79"/>
      <c r="AD2" s="81" t="s">
        <v>75</v>
      </c>
      <c r="AE2" s="82"/>
      <c r="AF2" s="82"/>
      <c r="AG2" s="82"/>
      <c r="AH2" s="82"/>
      <c r="AI2" s="82"/>
      <c r="AJ2" s="82"/>
      <c r="AK2" s="83"/>
      <c r="AL2" s="95" t="s">
        <v>15</v>
      </c>
    </row>
    <row r="3" spans="1:38" ht="14.25" customHeight="1">
      <c r="B3" s="69"/>
      <c r="C3" s="80"/>
      <c r="D3" s="84" t="s">
        <v>1</v>
      </c>
      <c r="E3" s="62"/>
      <c r="F3" s="53"/>
      <c r="G3" s="4" t="s">
        <v>2</v>
      </c>
      <c r="H3" s="85" t="s">
        <v>3</v>
      </c>
      <c r="I3" s="53"/>
      <c r="J3" s="4" t="s">
        <v>4</v>
      </c>
      <c r="K3" s="5">
        <v>2</v>
      </c>
      <c r="L3" s="6"/>
      <c r="P3" s="69"/>
      <c r="Q3" s="80"/>
      <c r="R3" s="84" t="s">
        <v>56</v>
      </c>
      <c r="S3" s="87"/>
      <c r="T3" s="53"/>
      <c r="U3" s="4" t="s">
        <v>2</v>
      </c>
      <c r="V3" s="85" t="s">
        <v>57</v>
      </c>
      <c r="W3" s="53"/>
      <c r="X3" s="4" t="s">
        <v>4</v>
      </c>
      <c r="Y3" s="5">
        <v>2</v>
      </c>
      <c r="Z3" s="6"/>
      <c r="AB3" s="69"/>
      <c r="AC3" s="80"/>
      <c r="AD3" s="84" t="s">
        <v>76</v>
      </c>
      <c r="AE3" s="87"/>
      <c r="AF3" s="53"/>
      <c r="AG3" s="4" t="s">
        <v>2</v>
      </c>
      <c r="AH3" s="85" t="s">
        <v>77</v>
      </c>
      <c r="AI3" s="53"/>
      <c r="AJ3" s="4" t="s">
        <v>4</v>
      </c>
      <c r="AK3" s="96">
        <v>2</v>
      </c>
      <c r="AL3" s="97"/>
    </row>
    <row r="4" spans="1:38" ht="14.25" customHeight="1">
      <c r="B4" s="69"/>
      <c r="C4" s="80"/>
      <c r="D4" s="84" t="s">
        <v>5</v>
      </c>
      <c r="E4" s="53"/>
      <c r="F4" s="7" t="s">
        <v>6</v>
      </c>
      <c r="G4" s="8"/>
      <c r="H4" s="8"/>
      <c r="I4" s="85" t="s">
        <v>7</v>
      </c>
      <c r="J4" s="53"/>
      <c r="K4" s="9"/>
      <c r="L4" s="6"/>
      <c r="P4" s="69"/>
      <c r="Q4" s="80"/>
      <c r="R4" s="84" t="s">
        <v>5</v>
      </c>
      <c r="S4" s="53"/>
      <c r="T4" s="7" t="s">
        <v>6</v>
      </c>
      <c r="U4" s="8"/>
      <c r="V4" s="8"/>
      <c r="W4" s="85" t="s">
        <v>7</v>
      </c>
      <c r="X4" s="53"/>
      <c r="Y4" s="9"/>
      <c r="Z4" s="6"/>
      <c r="AB4" s="69"/>
      <c r="AC4" s="80"/>
      <c r="AD4" s="84" t="s">
        <v>5</v>
      </c>
      <c r="AE4" s="53"/>
      <c r="AF4" s="7" t="s">
        <v>6</v>
      </c>
      <c r="AG4" s="8"/>
      <c r="AH4" s="8"/>
      <c r="AI4" s="85" t="s">
        <v>7</v>
      </c>
      <c r="AJ4" s="53"/>
      <c r="AK4" s="98"/>
      <c r="AL4" s="97"/>
    </row>
    <row r="5" spans="1:38" ht="14.25" customHeight="1">
      <c r="B5" s="69"/>
      <c r="C5" s="80"/>
      <c r="D5" s="10" t="s">
        <v>8</v>
      </c>
      <c r="E5" s="11"/>
      <c r="F5" s="12"/>
      <c r="G5" s="12"/>
      <c r="H5" s="12"/>
      <c r="I5" s="12"/>
      <c r="J5" s="12" t="s">
        <v>4</v>
      </c>
      <c r="K5" s="13"/>
      <c r="L5" s="6"/>
      <c r="P5" s="69"/>
      <c r="Q5" s="80"/>
      <c r="R5" s="10" t="s">
        <v>8</v>
      </c>
      <c r="S5" s="11"/>
      <c r="T5" s="12"/>
      <c r="U5" s="12"/>
      <c r="V5" s="12"/>
      <c r="W5" s="12"/>
      <c r="X5" s="12"/>
      <c r="Y5" s="88"/>
      <c r="Z5" s="6"/>
      <c r="AB5" s="69"/>
      <c r="AC5" s="80"/>
      <c r="AD5" s="10" t="s">
        <v>8</v>
      </c>
      <c r="AE5" s="11"/>
      <c r="AF5" s="12"/>
      <c r="AG5" s="12"/>
      <c r="AH5" s="12"/>
      <c r="AI5" s="12"/>
      <c r="AJ5" s="12" t="s">
        <v>4</v>
      </c>
      <c r="AK5" s="99"/>
      <c r="AL5" s="97"/>
    </row>
    <row r="6" spans="1:38" ht="14.25" customHeight="1">
      <c r="A6" s="14"/>
      <c r="B6" s="15" t="s">
        <v>9</v>
      </c>
      <c r="C6" s="16" t="s">
        <v>10</v>
      </c>
      <c r="D6" s="86" t="s">
        <v>11</v>
      </c>
      <c r="E6" s="62"/>
      <c r="F6" s="62"/>
      <c r="G6" s="62"/>
      <c r="H6" s="53"/>
      <c r="I6" s="16" t="s">
        <v>12</v>
      </c>
      <c r="J6" s="16" t="s">
        <v>13</v>
      </c>
      <c r="K6" s="17" t="s">
        <v>14</v>
      </c>
      <c r="L6" s="18" t="s">
        <v>15</v>
      </c>
      <c r="P6" s="89" t="s">
        <v>9</v>
      </c>
      <c r="Q6" s="90" t="s">
        <v>10</v>
      </c>
      <c r="R6" s="91" t="s">
        <v>11</v>
      </c>
      <c r="S6" s="87"/>
      <c r="T6" s="87"/>
      <c r="U6" s="87"/>
      <c r="V6" s="53"/>
      <c r="W6" s="92" t="s">
        <v>12</v>
      </c>
      <c r="X6" s="92" t="s">
        <v>13</v>
      </c>
      <c r="Y6" s="93" t="s">
        <v>14</v>
      </c>
      <c r="Z6" s="94" t="s">
        <v>15</v>
      </c>
      <c r="AB6" s="15" t="s">
        <v>9</v>
      </c>
      <c r="AC6" s="16" t="s">
        <v>10</v>
      </c>
      <c r="AD6" s="86" t="s">
        <v>11</v>
      </c>
      <c r="AE6" s="87"/>
      <c r="AF6" s="87"/>
      <c r="AG6" s="87"/>
      <c r="AH6" s="53"/>
      <c r="AI6" s="16" t="s">
        <v>12</v>
      </c>
      <c r="AJ6" s="16" t="s">
        <v>13</v>
      </c>
      <c r="AK6" s="17" t="s">
        <v>14</v>
      </c>
      <c r="AL6" s="100"/>
    </row>
    <row r="7" spans="1:38" ht="14.25" customHeight="1">
      <c r="A7" s="14"/>
      <c r="B7" s="19">
        <v>0.3</v>
      </c>
      <c r="C7" s="20" t="s">
        <v>16</v>
      </c>
      <c r="D7" s="61" t="s">
        <v>17</v>
      </c>
      <c r="E7" s="62"/>
      <c r="F7" s="62"/>
      <c r="G7" s="62"/>
      <c r="H7" s="53"/>
      <c r="I7" s="21">
        <v>6.99</v>
      </c>
      <c r="J7" s="22">
        <f t="shared" ref="J7:J42" si="0">B7*I7</f>
        <v>2.097</v>
      </c>
      <c r="K7" s="23">
        <v>115</v>
      </c>
      <c r="L7" s="24">
        <f t="shared" ref="L7:L42" si="1">B7*K7/0.1</f>
        <v>345</v>
      </c>
      <c r="P7" s="27">
        <v>0.25</v>
      </c>
      <c r="Q7" s="20" t="s">
        <v>16</v>
      </c>
      <c r="R7" s="61" t="s">
        <v>58</v>
      </c>
      <c r="S7" s="87"/>
      <c r="T7" s="87"/>
      <c r="U7" s="87"/>
      <c r="V7" s="53"/>
      <c r="W7" s="21">
        <v>14.89</v>
      </c>
      <c r="X7" s="22">
        <f t="shared" ref="X7:X42" si="2">P7*W7</f>
        <v>3.7225000000000001</v>
      </c>
      <c r="Y7" s="23">
        <v>300</v>
      </c>
      <c r="Z7" s="24">
        <f t="shared" ref="Z7:Z42" si="3">P7*Y7/0.1</f>
        <v>750</v>
      </c>
      <c r="AB7" s="27">
        <v>0.08</v>
      </c>
      <c r="AC7" s="20" t="s">
        <v>16</v>
      </c>
      <c r="AD7" s="61" t="s">
        <v>78</v>
      </c>
      <c r="AE7" s="87"/>
      <c r="AF7" s="87"/>
      <c r="AG7" s="87"/>
      <c r="AH7" s="53"/>
      <c r="AI7" s="21">
        <v>0.59</v>
      </c>
      <c r="AJ7" s="22">
        <f t="shared" ref="AJ7:AJ44" si="4">AB7*AI7</f>
        <v>4.7199999999999999E-2</v>
      </c>
      <c r="AK7" s="101">
        <v>338</v>
      </c>
      <c r="AL7" s="102">
        <f t="shared" ref="AL7:AL44" si="5">AB7*AK7/0.1</f>
        <v>270.39999999999998</v>
      </c>
    </row>
    <row r="8" spans="1:38" ht="14.25" customHeight="1">
      <c r="A8" s="14"/>
      <c r="B8" s="19">
        <v>0.05</v>
      </c>
      <c r="C8" s="25" t="s">
        <v>16</v>
      </c>
      <c r="D8" s="61" t="s">
        <v>18</v>
      </c>
      <c r="E8" s="62"/>
      <c r="F8" s="62"/>
      <c r="G8" s="62"/>
      <c r="H8" s="53"/>
      <c r="I8" s="21">
        <v>2.4900000000000002</v>
      </c>
      <c r="J8" s="22">
        <f t="shared" si="0"/>
        <v>0.12450000000000001</v>
      </c>
      <c r="K8" s="23">
        <v>43</v>
      </c>
      <c r="L8" s="24">
        <f t="shared" si="1"/>
        <v>21.499999999999996</v>
      </c>
      <c r="M8" s="26"/>
      <c r="P8" s="27">
        <v>4.0000000000000001E-3</v>
      </c>
      <c r="Q8" s="25" t="s">
        <v>16</v>
      </c>
      <c r="R8" s="61" t="s">
        <v>59</v>
      </c>
      <c r="S8" s="87"/>
      <c r="T8" s="87"/>
      <c r="U8" s="87"/>
      <c r="V8" s="53"/>
      <c r="W8" s="21">
        <v>1.49</v>
      </c>
      <c r="X8" s="22">
        <f t="shared" si="2"/>
        <v>5.96E-3</v>
      </c>
      <c r="Y8" s="23">
        <v>26</v>
      </c>
      <c r="Z8" s="24">
        <f t="shared" si="3"/>
        <v>1.04</v>
      </c>
      <c r="AB8" s="27">
        <v>0.05</v>
      </c>
      <c r="AC8" s="25" t="s">
        <v>16</v>
      </c>
      <c r="AD8" s="61" t="s">
        <v>79</v>
      </c>
      <c r="AE8" s="87"/>
      <c r="AF8" s="87"/>
      <c r="AG8" s="87"/>
      <c r="AH8" s="53"/>
      <c r="AI8" s="21">
        <v>0.89</v>
      </c>
      <c r="AJ8" s="22">
        <f t="shared" si="4"/>
        <v>4.4500000000000005E-2</v>
      </c>
      <c r="AK8" s="101">
        <v>397</v>
      </c>
      <c r="AL8" s="102">
        <f t="shared" si="5"/>
        <v>198.5</v>
      </c>
    </row>
    <row r="9" spans="1:38" ht="14.25" customHeight="1">
      <c r="A9" s="14"/>
      <c r="B9" s="19">
        <v>0.05</v>
      </c>
      <c r="C9" s="25" t="s">
        <v>16</v>
      </c>
      <c r="D9" s="61" t="s">
        <v>19</v>
      </c>
      <c r="E9" s="62"/>
      <c r="F9" s="62"/>
      <c r="G9" s="62"/>
      <c r="H9" s="53"/>
      <c r="I9" s="21">
        <v>0.85</v>
      </c>
      <c r="J9" s="22">
        <f t="shared" si="0"/>
        <v>4.2500000000000003E-2</v>
      </c>
      <c r="K9" s="23">
        <v>22</v>
      </c>
      <c r="L9" s="24">
        <f t="shared" si="1"/>
        <v>11</v>
      </c>
      <c r="M9" s="26"/>
      <c r="P9" s="27">
        <v>0.1</v>
      </c>
      <c r="Q9" s="25" t="s">
        <v>16</v>
      </c>
      <c r="R9" s="61" t="s">
        <v>60</v>
      </c>
      <c r="S9" s="87"/>
      <c r="T9" s="87"/>
      <c r="U9" s="87"/>
      <c r="V9" s="53"/>
      <c r="W9" s="21">
        <v>1.49</v>
      </c>
      <c r="X9" s="22">
        <f t="shared" si="2"/>
        <v>0.14899999999999999</v>
      </c>
      <c r="Y9" s="23">
        <v>18</v>
      </c>
      <c r="Z9" s="24">
        <f t="shared" si="3"/>
        <v>18</v>
      </c>
      <c r="AB9" s="27">
        <v>0.03</v>
      </c>
      <c r="AC9" s="25" t="s">
        <v>16</v>
      </c>
      <c r="AD9" s="61" t="s">
        <v>80</v>
      </c>
      <c r="AE9" s="87"/>
      <c r="AF9" s="87"/>
      <c r="AG9" s="87"/>
      <c r="AH9" s="53"/>
      <c r="AI9" s="21">
        <v>5.49</v>
      </c>
      <c r="AJ9" s="22">
        <f t="shared" si="4"/>
        <v>0.16470000000000001</v>
      </c>
      <c r="AK9" s="101">
        <f>AB9/$K$3*$K$5</f>
        <v>0</v>
      </c>
      <c r="AL9" s="102">
        <f t="shared" si="5"/>
        <v>0</v>
      </c>
    </row>
    <row r="10" spans="1:38" ht="14.25" customHeight="1">
      <c r="A10" s="14"/>
      <c r="B10" s="19">
        <v>0.05</v>
      </c>
      <c r="C10" s="25" t="s">
        <v>16</v>
      </c>
      <c r="D10" s="61" t="s">
        <v>20</v>
      </c>
      <c r="E10" s="62"/>
      <c r="F10" s="62"/>
      <c r="G10" s="62"/>
      <c r="H10" s="53"/>
      <c r="I10" s="21">
        <v>0.89</v>
      </c>
      <c r="J10" s="22">
        <f t="shared" si="0"/>
        <v>4.4500000000000005E-2</v>
      </c>
      <c r="K10" s="23">
        <v>397</v>
      </c>
      <c r="L10" s="24">
        <f t="shared" si="1"/>
        <v>198.5</v>
      </c>
      <c r="M10" s="26"/>
      <c r="P10" s="27">
        <v>1</v>
      </c>
      <c r="Q10" s="25" t="s">
        <v>61</v>
      </c>
      <c r="R10" s="61" t="s">
        <v>62</v>
      </c>
      <c r="S10" s="87"/>
      <c r="T10" s="87"/>
      <c r="U10" s="87"/>
      <c r="V10" s="53"/>
      <c r="W10" s="21">
        <v>0.9</v>
      </c>
      <c r="X10" s="22">
        <f t="shared" si="2"/>
        <v>0.9</v>
      </c>
      <c r="Y10" s="23">
        <v>80</v>
      </c>
      <c r="Z10" s="24">
        <f t="shared" si="3"/>
        <v>800</v>
      </c>
      <c r="AB10" s="27">
        <v>0.05</v>
      </c>
      <c r="AC10" s="25" t="s">
        <v>16</v>
      </c>
      <c r="AD10" s="61" t="s">
        <v>68</v>
      </c>
      <c r="AE10" s="87"/>
      <c r="AF10" s="87"/>
      <c r="AG10" s="87"/>
      <c r="AH10" s="53"/>
      <c r="AI10" s="21">
        <v>7.96</v>
      </c>
      <c r="AJ10" s="22">
        <f t="shared" si="4"/>
        <v>0.39800000000000002</v>
      </c>
      <c r="AK10" s="101">
        <v>739</v>
      </c>
      <c r="AL10" s="102">
        <f t="shared" si="5"/>
        <v>369.5</v>
      </c>
    </row>
    <row r="11" spans="1:38" ht="14.25" customHeight="1">
      <c r="A11" s="14"/>
      <c r="B11" s="19">
        <v>1E-3</v>
      </c>
      <c r="C11" s="25" t="s">
        <v>16</v>
      </c>
      <c r="D11" s="61" t="s">
        <v>21</v>
      </c>
      <c r="E11" s="62"/>
      <c r="F11" s="62"/>
      <c r="G11" s="62"/>
      <c r="H11" s="53"/>
      <c r="I11" s="21">
        <v>0.28999999999999998</v>
      </c>
      <c r="J11" s="22">
        <f t="shared" si="0"/>
        <v>2.9E-4</v>
      </c>
      <c r="K11" s="23">
        <v>0</v>
      </c>
      <c r="L11" s="24">
        <f t="shared" si="1"/>
        <v>0</v>
      </c>
      <c r="M11" s="26"/>
      <c r="P11" s="27">
        <v>0.1</v>
      </c>
      <c r="Q11" s="25" t="s">
        <v>16</v>
      </c>
      <c r="R11" s="61" t="s">
        <v>63</v>
      </c>
      <c r="S11" s="87"/>
      <c r="T11" s="87"/>
      <c r="U11" s="87"/>
      <c r="V11" s="53"/>
      <c r="W11" s="21">
        <v>1.77</v>
      </c>
      <c r="X11" s="22">
        <f t="shared" si="2"/>
        <v>0.17700000000000002</v>
      </c>
      <c r="Y11" s="23">
        <v>25</v>
      </c>
      <c r="Z11" s="24">
        <f t="shared" si="3"/>
        <v>25</v>
      </c>
      <c r="AB11" s="27">
        <v>4.1000000000000002E-2</v>
      </c>
      <c r="AC11" s="25" t="s">
        <v>10</v>
      </c>
      <c r="AD11" s="61" t="s">
        <v>25</v>
      </c>
      <c r="AE11" s="87"/>
      <c r="AF11" s="87"/>
      <c r="AG11" s="87"/>
      <c r="AH11" s="53"/>
      <c r="AI11" s="21">
        <v>0.35</v>
      </c>
      <c r="AJ11" s="22">
        <f t="shared" si="4"/>
        <v>1.435E-2</v>
      </c>
      <c r="AK11" s="101">
        <v>143</v>
      </c>
      <c r="AL11" s="102">
        <f t="shared" si="5"/>
        <v>58.63</v>
      </c>
    </row>
    <row r="12" spans="1:38" ht="14.25" customHeight="1">
      <c r="A12" s="14"/>
      <c r="B12" s="27">
        <v>1E-3</v>
      </c>
      <c r="C12" s="25" t="s">
        <v>16</v>
      </c>
      <c r="D12" s="61" t="s">
        <v>22</v>
      </c>
      <c r="E12" s="62"/>
      <c r="F12" s="62"/>
      <c r="G12" s="62"/>
      <c r="H12" s="53"/>
      <c r="I12" s="21">
        <v>21.8</v>
      </c>
      <c r="J12" s="22">
        <f t="shared" si="0"/>
        <v>2.18E-2</v>
      </c>
      <c r="K12" s="23">
        <v>302</v>
      </c>
      <c r="L12" s="24">
        <f t="shared" si="1"/>
        <v>3.0199999999999996</v>
      </c>
      <c r="M12" s="26"/>
      <c r="P12" s="27">
        <v>0.02</v>
      </c>
      <c r="Q12" s="25" t="s">
        <v>16</v>
      </c>
      <c r="R12" s="61" t="s">
        <v>64</v>
      </c>
      <c r="S12" s="87"/>
      <c r="T12" s="87"/>
      <c r="U12" s="87"/>
      <c r="V12" s="53"/>
      <c r="W12" s="21">
        <v>6.23</v>
      </c>
      <c r="X12" s="22">
        <f t="shared" si="2"/>
        <v>0.12460000000000002</v>
      </c>
      <c r="Y12" s="23">
        <v>72</v>
      </c>
      <c r="Z12" s="24">
        <f t="shared" si="3"/>
        <v>14.399999999999999</v>
      </c>
      <c r="AB12" s="27"/>
      <c r="AC12" s="25"/>
      <c r="AD12" s="61"/>
      <c r="AE12" s="87"/>
      <c r="AF12" s="87"/>
      <c r="AG12" s="87"/>
      <c r="AH12" s="53"/>
      <c r="AI12" s="21"/>
      <c r="AJ12" s="22">
        <f t="shared" si="4"/>
        <v>0</v>
      </c>
      <c r="AK12" s="101">
        <f>AB12/$K$3*$K$5</f>
        <v>0</v>
      </c>
      <c r="AL12" s="102">
        <f t="shared" si="5"/>
        <v>0</v>
      </c>
    </row>
    <row r="13" spans="1:38" ht="14.25" customHeight="1">
      <c r="A13" s="14"/>
      <c r="B13" s="19">
        <v>0.02</v>
      </c>
      <c r="C13" s="25" t="s">
        <v>16</v>
      </c>
      <c r="D13" s="61" t="s">
        <v>23</v>
      </c>
      <c r="E13" s="62"/>
      <c r="F13" s="62"/>
      <c r="G13" s="62"/>
      <c r="H13" s="53"/>
      <c r="I13" s="21">
        <v>2.39</v>
      </c>
      <c r="J13" s="22">
        <f t="shared" si="0"/>
        <v>4.7800000000000002E-2</v>
      </c>
      <c r="K13" s="23">
        <v>25</v>
      </c>
      <c r="L13" s="24">
        <f t="shared" si="1"/>
        <v>5</v>
      </c>
      <c r="M13" s="26"/>
      <c r="P13" s="27">
        <v>0.09</v>
      </c>
      <c r="Q13" s="25" t="s">
        <v>16</v>
      </c>
      <c r="R13" s="61" t="s">
        <v>65</v>
      </c>
      <c r="S13" s="87"/>
      <c r="T13" s="87"/>
      <c r="U13" s="87"/>
      <c r="V13" s="53"/>
      <c r="W13" s="21">
        <v>1.26</v>
      </c>
      <c r="X13" s="22">
        <f t="shared" si="2"/>
        <v>0.1134</v>
      </c>
      <c r="Y13" s="23">
        <v>21</v>
      </c>
      <c r="Z13" s="24">
        <f t="shared" si="3"/>
        <v>18.899999999999999</v>
      </c>
      <c r="AB13" s="27">
        <v>0.16</v>
      </c>
      <c r="AC13" s="25" t="s">
        <v>61</v>
      </c>
      <c r="AD13" s="61" t="s">
        <v>81</v>
      </c>
      <c r="AE13" s="87"/>
      <c r="AF13" s="87"/>
      <c r="AG13" s="87"/>
      <c r="AH13" s="53"/>
      <c r="AI13" s="21">
        <v>0.89</v>
      </c>
      <c r="AJ13" s="22">
        <f t="shared" si="4"/>
        <v>0.1424</v>
      </c>
      <c r="AK13" s="101">
        <v>46</v>
      </c>
      <c r="AL13" s="102">
        <f t="shared" si="5"/>
        <v>73.599999999999994</v>
      </c>
    </row>
    <row r="14" spans="1:38" ht="14.25" customHeight="1">
      <c r="A14" s="14"/>
      <c r="B14" s="27">
        <v>4.1000000000000002E-2</v>
      </c>
      <c r="C14" s="25" t="s">
        <v>24</v>
      </c>
      <c r="D14" s="61" t="s">
        <v>25</v>
      </c>
      <c r="E14" s="62"/>
      <c r="F14" s="62"/>
      <c r="G14" s="62"/>
      <c r="H14" s="53"/>
      <c r="I14" s="21">
        <v>0.33</v>
      </c>
      <c r="J14" s="22">
        <f t="shared" si="0"/>
        <v>1.353E-2</v>
      </c>
      <c r="K14" s="23">
        <v>143</v>
      </c>
      <c r="L14" s="24">
        <f t="shared" si="1"/>
        <v>58.63</v>
      </c>
      <c r="M14" s="26"/>
      <c r="P14" s="27">
        <v>0.02</v>
      </c>
      <c r="Q14" s="25" t="s">
        <v>16</v>
      </c>
      <c r="R14" s="61" t="s">
        <v>21</v>
      </c>
      <c r="S14" s="87"/>
      <c r="T14" s="87"/>
      <c r="U14" s="87"/>
      <c r="V14" s="53"/>
      <c r="W14" s="21">
        <v>0.28999999999999998</v>
      </c>
      <c r="X14" s="22">
        <f t="shared" si="2"/>
        <v>5.7999999999999996E-3</v>
      </c>
      <c r="Y14" s="23">
        <v>0</v>
      </c>
      <c r="Z14" s="24">
        <f t="shared" si="3"/>
        <v>0</v>
      </c>
      <c r="AB14" s="27">
        <v>3.3000000000000002E-2</v>
      </c>
      <c r="AC14" s="25" t="s">
        <v>61</v>
      </c>
      <c r="AD14" s="61" t="s">
        <v>82</v>
      </c>
      <c r="AE14" s="87"/>
      <c r="AF14" s="87"/>
      <c r="AG14" s="87"/>
      <c r="AH14" s="53"/>
      <c r="AI14" s="21">
        <v>4.55</v>
      </c>
      <c r="AJ14" s="22">
        <f t="shared" si="4"/>
        <v>0.15015000000000001</v>
      </c>
      <c r="AK14" s="101">
        <v>335</v>
      </c>
      <c r="AL14" s="102">
        <f t="shared" si="5"/>
        <v>110.55</v>
      </c>
    </row>
    <row r="15" spans="1:38" ht="14.25" customHeight="1">
      <c r="A15" s="14"/>
      <c r="B15" s="19">
        <v>0.01</v>
      </c>
      <c r="C15" s="25" t="s">
        <v>16</v>
      </c>
      <c r="D15" s="61" t="s">
        <v>26</v>
      </c>
      <c r="E15" s="62"/>
      <c r="F15" s="62"/>
      <c r="G15" s="62"/>
      <c r="H15" s="53"/>
      <c r="I15" s="21">
        <v>2.34</v>
      </c>
      <c r="J15" s="22">
        <f t="shared" si="0"/>
        <v>2.3400000000000001E-2</v>
      </c>
      <c r="K15" s="23">
        <v>66</v>
      </c>
      <c r="L15" s="24">
        <f t="shared" si="1"/>
        <v>6.6</v>
      </c>
      <c r="M15" s="26"/>
      <c r="P15" s="27">
        <v>1E-3</v>
      </c>
      <c r="Q15" s="25" t="s">
        <v>16</v>
      </c>
      <c r="R15" s="61" t="s">
        <v>22</v>
      </c>
      <c r="S15" s="87"/>
      <c r="T15" s="87"/>
      <c r="U15" s="87"/>
      <c r="V15" s="53"/>
      <c r="W15" s="21">
        <v>60</v>
      </c>
      <c r="X15" s="22">
        <f t="shared" si="2"/>
        <v>0.06</v>
      </c>
      <c r="Y15" s="23">
        <v>301</v>
      </c>
      <c r="Z15" s="24">
        <f t="shared" si="3"/>
        <v>3.01</v>
      </c>
      <c r="AB15" s="27">
        <v>4.1000000000000002E-2</v>
      </c>
      <c r="AC15" s="25" t="s">
        <v>24</v>
      </c>
      <c r="AD15" s="61" t="s">
        <v>25</v>
      </c>
      <c r="AE15" s="87"/>
      <c r="AF15" s="87"/>
      <c r="AG15" s="87"/>
      <c r="AH15" s="53"/>
      <c r="AI15" s="21">
        <v>0.35</v>
      </c>
      <c r="AJ15" s="22">
        <f t="shared" si="4"/>
        <v>1.435E-2</v>
      </c>
      <c r="AK15" s="101">
        <v>143</v>
      </c>
      <c r="AL15" s="102">
        <f t="shared" si="5"/>
        <v>58.63</v>
      </c>
    </row>
    <row r="16" spans="1:38" ht="14.25" customHeight="1">
      <c r="A16" s="14"/>
      <c r="B16" s="27">
        <v>0.05</v>
      </c>
      <c r="C16" s="25" t="s">
        <v>16</v>
      </c>
      <c r="D16" s="61" t="s">
        <v>27</v>
      </c>
      <c r="E16" s="62"/>
      <c r="F16" s="62"/>
      <c r="G16" s="62"/>
      <c r="H16" s="53"/>
      <c r="I16" s="21">
        <v>5.33</v>
      </c>
      <c r="J16" s="22">
        <f t="shared" si="0"/>
        <v>0.26650000000000001</v>
      </c>
      <c r="K16" s="23">
        <v>899</v>
      </c>
      <c r="L16" s="24">
        <f t="shared" si="1"/>
        <v>449.5</v>
      </c>
      <c r="M16" s="26"/>
      <c r="P16" s="27">
        <v>0.05</v>
      </c>
      <c r="Q16" s="25" t="s">
        <v>61</v>
      </c>
      <c r="R16" s="61" t="s">
        <v>27</v>
      </c>
      <c r="S16" s="87"/>
      <c r="T16" s="87"/>
      <c r="U16" s="87"/>
      <c r="V16" s="53"/>
      <c r="W16" s="21">
        <v>4.6500000000000004</v>
      </c>
      <c r="X16" s="22">
        <f t="shared" si="2"/>
        <v>0.23250000000000004</v>
      </c>
      <c r="Y16" s="23">
        <v>899</v>
      </c>
      <c r="Z16" s="24">
        <f t="shared" si="3"/>
        <v>449.5</v>
      </c>
      <c r="AB16" s="27">
        <v>0.04</v>
      </c>
      <c r="AC16" s="25" t="s">
        <v>16</v>
      </c>
      <c r="AD16" s="61" t="s">
        <v>72</v>
      </c>
      <c r="AE16" s="87"/>
      <c r="AF16" s="87"/>
      <c r="AG16" s="87"/>
      <c r="AH16" s="53"/>
      <c r="AI16" s="21">
        <v>7.96</v>
      </c>
      <c r="AJ16" s="22">
        <f t="shared" si="4"/>
        <v>0.31840000000000002</v>
      </c>
      <c r="AK16" s="101">
        <v>739</v>
      </c>
      <c r="AL16" s="102">
        <f t="shared" si="5"/>
        <v>295.60000000000002</v>
      </c>
    </row>
    <row r="17" spans="1:38" ht="14.25" customHeight="1">
      <c r="A17" s="14"/>
      <c r="B17" s="19">
        <v>1E-3</v>
      </c>
      <c r="C17" s="25" t="s">
        <v>16</v>
      </c>
      <c r="D17" s="61" t="s">
        <v>28</v>
      </c>
      <c r="E17" s="62"/>
      <c r="F17" s="62"/>
      <c r="G17" s="62"/>
      <c r="H17" s="53"/>
      <c r="I17" s="28">
        <v>5.45</v>
      </c>
      <c r="J17" s="22">
        <f t="shared" si="0"/>
        <v>5.45E-3</v>
      </c>
      <c r="K17" s="23">
        <v>3.3</v>
      </c>
      <c r="L17" s="24">
        <f t="shared" si="1"/>
        <v>3.2999999999999995E-2</v>
      </c>
      <c r="M17" s="26"/>
      <c r="P17" s="27"/>
      <c r="Q17" s="25"/>
      <c r="R17" s="61"/>
      <c r="S17" s="87"/>
      <c r="T17" s="87"/>
      <c r="U17" s="87"/>
      <c r="V17" s="53"/>
      <c r="W17" s="28"/>
      <c r="X17" s="22">
        <f t="shared" si="2"/>
        <v>0</v>
      </c>
      <c r="Y17" s="23"/>
      <c r="Z17" s="24">
        <f t="shared" si="3"/>
        <v>0</v>
      </c>
      <c r="AB17" s="27">
        <v>0.1</v>
      </c>
      <c r="AC17" s="25" t="s">
        <v>16</v>
      </c>
      <c r="AD17" s="61" t="s">
        <v>79</v>
      </c>
      <c r="AE17" s="87"/>
      <c r="AF17" s="87"/>
      <c r="AG17" s="87"/>
      <c r="AH17" s="53"/>
      <c r="AI17" s="28">
        <v>0.89</v>
      </c>
      <c r="AJ17" s="22">
        <f t="shared" si="4"/>
        <v>8.900000000000001E-2</v>
      </c>
      <c r="AK17" s="101">
        <v>397</v>
      </c>
      <c r="AL17" s="102">
        <f t="shared" si="5"/>
        <v>397</v>
      </c>
    </row>
    <row r="18" spans="1:38" ht="14.25" customHeight="1">
      <c r="A18" s="14"/>
      <c r="B18" s="19">
        <v>1E-3</v>
      </c>
      <c r="C18" s="25" t="s">
        <v>16</v>
      </c>
      <c r="D18" s="61" t="s">
        <v>29</v>
      </c>
      <c r="E18" s="62"/>
      <c r="F18" s="62"/>
      <c r="G18" s="62"/>
      <c r="H18" s="53"/>
      <c r="I18" s="28">
        <v>16.899999999999999</v>
      </c>
      <c r="J18" s="22">
        <f t="shared" si="0"/>
        <v>1.6899999999999998E-2</v>
      </c>
      <c r="K18" s="23">
        <v>36</v>
      </c>
      <c r="L18" s="24">
        <f t="shared" si="1"/>
        <v>0.36000000000000004</v>
      </c>
      <c r="M18" s="26"/>
      <c r="P18" s="27">
        <v>0.2</v>
      </c>
      <c r="Q18" s="25" t="s">
        <v>16</v>
      </c>
      <c r="R18" s="61" t="s">
        <v>66</v>
      </c>
      <c r="S18" s="87"/>
      <c r="T18" s="87"/>
      <c r="U18" s="87"/>
      <c r="V18" s="53"/>
      <c r="W18" s="28">
        <v>3.49</v>
      </c>
      <c r="X18" s="22">
        <f t="shared" si="2"/>
        <v>0.69800000000000006</v>
      </c>
      <c r="Y18" s="23">
        <v>25</v>
      </c>
      <c r="Z18" s="24">
        <f t="shared" si="3"/>
        <v>50</v>
      </c>
      <c r="AB18" s="27"/>
      <c r="AC18" s="25"/>
      <c r="AD18" s="61"/>
      <c r="AE18" s="87"/>
      <c r="AF18" s="87"/>
      <c r="AG18" s="87"/>
      <c r="AH18" s="53"/>
      <c r="AI18" s="28"/>
      <c r="AJ18" s="22">
        <f t="shared" si="4"/>
        <v>0</v>
      </c>
      <c r="AK18" s="101">
        <f>AB18/$K$3*$K$5</f>
        <v>0</v>
      </c>
      <c r="AL18" s="102">
        <f t="shared" si="5"/>
        <v>0</v>
      </c>
    </row>
    <row r="19" spans="1:38" ht="14.25" customHeight="1">
      <c r="A19" s="14"/>
      <c r="B19" s="19">
        <v>1E-3</v>
      </c>
      <c r="C19" s="25" t="s">
        <v>16</v>
      </c>
      <c r="D19" s="61" t="s">
        <v>30</v>
      </c>
      <c r="E19" s="62"/>
      <c r="F19" s="62"/>
      <c r="G19" s="62"/>
      <c r="H19" s="53"/>
      <c r="I19" s="28">
        <v>58.19</v>
      </c>
      <c r="J19" s="22">
        <f t="shared" si="0"/>
        <v>5.8189999999999999E-2</v>
      </c>
      <c r="K19" s="23">
        <v>50</v>
      </c>
      <c r="L19" s="24">
        <f t="shared" si="1"/>
        <v>0.5</v>
      </c>
      <c r="M19" s="26"/>
      <c r="P19" s="27">
        <v>0.1</v>
      </c>
      <c r="Q19" s="25" t="s">
        <v>16</v>
      </c>
      <c r="R19" s="61" t="s">
        <v>67</v>
      </c>
      <c r="S19" s="87"/>
      <c r="T19" s="87"/>
      <c r="U19" s="87"/>
      <c r="V19" s="53"/>
      <c r="W19" s="28">
        <v>2.59</v>
      </c>
      <c r="X19" s="22">
        <f t="shared" si="2"/>
        <v>0.25900000000000001</v>
      </c>
      <c r="Y19" s="23">
        <v>159</v>
      </c>
      <c r="Z19" s="24">
        <f t="shared" si="3"/>
        <v>159</v>
      </c>
      <c r="AB19" s="27">
        <v>0.02</v>
      </c>
      <c r="AC19" s="25" t="s">
        <v>16</v>
      </c>
      <c r="AD19" s="61" t="s">
        <v>68</v>
      </c>
      <c r="AE19" s="87"/>
      <c r="AF19" s="87"/>
      <c r="AG19" s="87"/>
      <c r="AH19" s="53"/>
      <c r="AI19" s="28">
        <v>7.96</v>
      </c>
      <c r="AJ19" s="22">
        <f t="shared" si="4"/>
        <v>0.15920000000000001</v>
      </c>
      <c r="AK19" s="101">
        <v>739</v>
      </c>
      <c r="AL19" s="102">
        <f t="shared" si="5"/>
        <v>147.80000000000001</v>
      </c>
    </row>
    <row r="20" spans="1:38" ht="14.25" customHeight="1">
      <c r="A20" s="14"/>
      <c r="B20" s="19">
        <v>0.01</v>
      </c>
      <c r="C20" s="25" t="s">
        <v>16</v>
      </c>
      <c r="D20" s="61" t="s">
        <v>31</v>
      </c>
      <c r="E20" s="62"/>
      <c r="F20" s="62"/>
      <c r="G20" s="62"/>
      <c r="H20" s="53"/>
      <c r="I20" s="28">
        <v>19</v>
      </c>
      <c r="J20" s="22">
        <f t="shared" si="0"/>
        <v>0.19</v>
      </c>
      <c r="K20" s="23">
        <v>23</v>
      </c>
      <c r="L20" s="24">
        <f t="shared" si="1"/>
        <v>2.2999999999999998</v>
      </c>
      <c r="M20" s="26"/>
      <c r="P20" s="27">
        <v>5.0000000000000001E-3</v>
      </c>
      <c r="Q20" s="25" t="s">
        <v>16</v>
      </c>
      <c r="R20" s="61" t="s">
        <v>68</v>
      </c>
      <c r="S20" s="87"/>
      <c r="T20" s="87"/>
      <c r="U20" s="87"/>
      <c r="V20" s="53"/>
      <c r="W20" s="28">
        <v>9.9600000000000009</v>
      </c>
      <c r="X20" s="22">
        <f t="shared" si="2"/>
        <v>4.9800000000000004E-2</v>
      </c>
      <c r="Y20" s="23">
        <v>739</v>
      </c>
      <c r="Z20" s="24">
        <f t="shared" si="3"/>
        <v>36.950000000000003</v>
      </c>
      <c r="AB20" s="27">
        <v>4.1000000000000002E-2</v>
      </c>
      <c r="AC20" s="25" t="s">
        <v>24</v>
      </c>
      <c r="AD20" s="61" t="s">
        <v>25</v>
      </c>
      <c r="AE20" s="87"/>
      <c r="AF20" s="87"/>
      <c r="AG20" s="87"/>
      <c r="AH20" s="53"/>
      <c r="AI20" s="28">
        <v>0.35</v>
      </c>
      <c r="AJ20" s="22">
        <f t="shared" si="4"/>
        <v>1.435E-2</v>
      </c>
      <c r="AK20" s="101">
        <v>143</v>
      </c>
      <c r="AL20" s="102">
        <f t="shared" si="5"/>
        <v>58.63</v>
      </c>
    </row>
    <row r="21" spans="1:38" ht="14.25" customHeight="1">
      <c r="A21" s="14"/>
      <c r="B21" s="19">
        <v>0.05</v>
      </c>
      <c r="C21" s="25" t="s">
        <v>16</v>
      </c>
      <c r="D21" s="61" t="s">
        <v>32</v>
      </c>
      <c r="E21" s="62"/>
      <c r="F21" s="62"/>
      <c r="G21" s="62"/>
      <c r="H21" s="53"/>
      <c r="I21" s="28">
        <v>2.4900000000000002</v>
      </c>
      <c r="J21" s="22">
        <f t="shared" si="0"/>
        <v>0.12450000000000001</v>
      </c>
      <c r="K21" s="23">
        <v>119</v>
      </c>
      <c r="L21" s="24">
        <f t="shared" si="1"/>
        <v>59.5</v>
      </c>
      <c r="P21" s="27">
        <v>1E-3</v>
      </c>
      <c r="Q21" s="25" t="s">
        <v>16</v>
      </c>
      <c r="R21" s="61" t="s">
        <v>21</v>
      </c>
      <c r="S21" s="87"/>
      <c r="T21" s="87"/>
      <c r="U21" s="87"/>
      <c r="V21" s="53"/>
      <c r="W21" s="28">
        <v>0.28999999999999998</v>
      </c>
      <c r="X21" s="22">
        <f t="shared" si="2"/>
        <v>2.9E-4</v>
      </c>
      <c r="Y21" s="23">
        <v>0</v>
      </c>
      <c r="Z21" s="24">
        <f t="shared" si="3"/>
        <v>0</v>
      </c>
      <c r="AB21" s="27">
        <v>0.1</v>
      </c>
      <c r="AC21" s="25" t="s">
        <v>16</v>
      </c>
      <c r="AD21" s="61" t="s">
        <v>83</v>
      </c>
      <c r="AE21" s="87"/>
      <c r="AF21" s="87"/>
      <c r="AG21" s="87"/>
      <c r="AH21" s="53"/>
      <c r="AI21" s="28">
        <v>1.99</v>
      </c>
      <c r="AJ21" s="22">
        <f t="shared" si="4"/>
        <v>0.19900000000000001</v>
      </c>
      <c r="AK21" s="101">
        <v>338</v>
      </c>
      <c r="AL21" s="102">
        <f t="shared" si="5"/>
        <v>338</v>
      </c>
    </row>
    <row r="22" spans="1:38" ht="14.25" customHeight="1">
      <c r="A22" s="14"/>
      <c r="B22" s="19">
        <v>0.05</v>
      </c>
      <c r="C22" s="25" t="s">
        <v>16</v>
      </c>
      <c r="D22" s="61" t="s">
        <v>33</v>
      </c>
      <c r="E22" s="62"/>
      <c r="F22" s="62"/>
      <c r="G22" s="62"/>
      <c r="H22" s="53"/>
      <c r="I22" s="28">
        <v>2.2999999999999998</v>
      </c>
      <c r="J22" s="22">
        <f t="shared" si="0"/>
        <v>0.11499999999999999</v>
      </c>
      <c r="K22" s="23">
        <v>118</v>
      </c>
      <c r="L22" s="24">
        <f t="shared" si="1"/>
        <v>59</v>
      </c>
      <c r="P22" s="27"/>
      <c r="Q22" s="25"/>
      <c r="R22" s="61"/>
      <c r="S22" s="87"/>
      <c r="T22" s="87"/>
      <c r="U22" s="87"/>
      <c r="V22" s="53"/>
      <c r="W22" s="28"/>
      <c r="X22" s="22">
        <f t="shared" si="2"/>
        <v>0</v>
      </c>
      <c r="Y22" s="23"/>
      <c r="Z22" s="24">
        <f t="shared" si="3"/>
        <v>0</v>
      </c>
      <c r="AB22" s="27">
        <v>1E-3</v>
      </c>
      <c r="AC22" s="25" t="s">
        <v>16</v>
      </c>
      <c r="AD22" s="61" t="s">
        <v>84</v>
      </c>
      <c r="AE22" s="87"/>
      <c r="AF22" s="87"/>
      <c r="AG22" s="87"/>
      <c r="AH22" s="53"/>
      <c r="AI22" s="28">
        <v>14.75</v>
      </c>
      <c r="AJ22" s="22">
        <f t="shared" si="4"/>
        <v>1.4750000000000001E-2</v>
      </c>
      <c r="AK22" s="101">
        <v>469</v>
      </c>
      <c r="AL22" s="102">
        <f t="shared" si="5"/>
        <v>4.6900000000000004</v>
      </c>
    </row>
    <row r="23" spans="1:38" ht="14.25" customHeight="1">
      <c r="A23" s="14"/>
      <c r="B23" s="19">
        <v>0.1</v>
      </c>
      <c r="C23" s="25" t="s">
        <v>16</v>
      </c>
      <c r="D23" s="61" t="s">
        <v>34</v>
      </c>
      <c r="E23" s="62"/>
      <c r="F23" s="62"/>
      <c r="G23" s="62"/>
      <c r="H23" s="53"/>
      <c r="I23" s="28">
        <v>2.4900000000000002</v>
      </c>
      <c r="J23" s="22">
        <f t="shared" si="0"/>
        <v>0.24900000000000003</v>
      </c>
      <c r="K23" s="23">
        <v>32</v>
      </c>
      <c r="L23" s="24">
        <f t="shared" si="1"/>
        <v>32</v>
      </c>
      <c r="P23" s="27">
        <v>0.2</v>
      </c>
      <c r="Q23" s="25" t="s">
        <v>16</v>
      </c>
      <c r="R23" s="61" t="s">
        <v>69</v>
      </c>
      <c r="S23" s="87"/>
      <c r="T23" s="87"/>
      <c r="U23" s="87"/>
      <c r="V23" s="53"/>
      <c r="W23" s="28">
        <v>5</v>
      </c>
      <c r="X23" s="22">
        <f t="shared" si="2"/>
        <v>1</v>
      </c>
      <c r="Y23" s="23">
        <v>35</v>
      </c>
      <c r="Z23" s="24">
        <f t="shared" si="3"/>
        <v>70</v>
      </c>
      <c r="AB23" s="27"/>
      <c r="AC23" s="25"/>
      <c r="AD23" s="61"/>
      <c r="AE23" s="87"/>
      <c r="AF23" s="87"/>
      <c r="AG23" s="87"/>
      <c r="AH23" s="53"/>
      <c r="AI23" s="28"/>
      <c r="AJ23" s="22">
        <f t="shared" si="4"/>
        <v>0</v>
      </c>
      <c r="AK23" s="101">
        <f>AB23/$K$3*$K$5</f>
        <v>0</v>
      </c>
      <c r="AL23" s="102">
        <f t="shared" si="5"/>
        <v>0</v>
      </c>
    </row>
    <row r="24" spans="1:38" ht="14.25" customHeight="1">
      <c r="A24" s="14"/>
      <c r="B24" s="19">
        <v>0.05</v>
      </c>
      <c r="C24" s="25" t="s">
        <v>16</v>
      </c>
      <c r="D24" s="61" t="s">
        <v>35</v>
      </c>
      <c r="E24" s="62"/>
      <c r="F24" s="62"/>
      <c r="G24" s="62"/>
      <c r="H24" s="53"/>
      <c r="I24" s="28">
        <v>1.99</v>
      </c>
      <c r="J24" s="22">
        <f t="shared" si="0"/>
        <v>9.9500000000000005E-2</v>
      </c>
      <c r="K24" s="23">
        <v>40</v>
      </c>
      <c r="L24" s="24">
        <f t="shared" si="1"/>
        <v>20</v>
      </c>
      <c r="P24" s="27">
        <v>0.1</v>
      </c>
      <c r="Q24" s="25" t="s">
        <v>16</v>
      </c>
      <c r="R24" s="61" t="s">
        <v>70</v>
      </c>
      <c r="S24" s="87"/>
      <c r="T24" s="87"/>
      <c r="U24" s="87"/>
      <c r="V24" s="53"/>
      <c r="W24" s="28">
        <v>1.48</v>
      </c>
      <c r="X24" s="22">
        <f t="shared" si="2"/>
        <v>0.14799999999999999</v>
      </c>
      <c r="Y24" s="23">
        <v>56</v>
      </c>
      <c r="Z24" s="24">
        <f t="shared" si="3"/>
        <v>56</v>
      </c>
      <c r="AB24" s="27">
        <v>0.2</v>
      </c>
      <c r="AC24" s="25" t="s">
        <v>16</v>
      </c>
      <c r="AD24" s="61" t="s">
        <v>85</v>
      </c>
      <c r="AE24" s="87"/>
      <c r="AF24" s="87"/>
      <c r="AG24" s="87"/>
      <c r="AH24" s="53"/>
      <c r="AI24" s="28">
        <v>1.89</v>
      </c>
      <c r="AJ24" s="22">
        <f t="shared" si="4"/>
        <v>0.378</v>
      </c>
      <c r="AK24" s="101">
        <v>57</v>
      </c>
      <c r="AL24" s="102">
        <f t="shared" si="5"/>
        <v>114</v>
      </c>
    </row>
    <row r="25" spans="1:38" ht="14.25" customHeight="1">
      <c r="A25" s="14"/>
      <c r="B25" s="19">
        <v>1E-3</v>
      </c>
      <c r="C25" s="25" t="s">
        <v>16</v>
      </c>
      <c r="D25" s="61" t="s">
        <v>36</v>
      </c>
      <c r="E25" s="62"/>
      <c r="F25" s="62"/>
      <c r="G25" s="62"/>
      <c r="H25" s="53"/>
      <c r="I25" s="28">
        <v>4.25</v>
      </c>
      <c r="J25" s="22">
        <f t="shared" si="0"/>
        <v>4.2500000000000003E-3</v>
      </c>
      <c r="K25" s="23">
        <v>82</v>
      </c>
      <c r="L25" s="24">
        <f t="shared" si="1"/>
        <v>0.82</v>
      </c>
      <c r="P25" s="27"/>
      <c r="Q25" s="25"/>
      <c r="R25" s="61"/>
      <c r="S25" s="87"/>
      <c r="T25" s="87"/>
      <c r="U25" s="87"/>
      <c r="V25" s="53"/>
      <c r="W25" s="28"/>
      <c r="X25" s="22">
        <f t="shared" si="2"/>
        <v>0</v>
      </c>
      <c r="Y25" s="23"/>
      <c r="Z25" s="24">
        <f t="shared" si="3"/>
        <v>0</v>
      </c>
      <c r="AB25" s="27">
        <v>0.2</v>
      </c>
      <c r="AC25" s="25" t="s">
        <v>61</v>
      </c>
      <c r="AD25" s="61" t="s">
        <v>86</v>
      </c>
      <c r="AE25" s="87"/>
      <c r="AF25" s="87"/>
      <c r="AG25" s="87"/>
      <c r="AH25" s="53"/>
      <c r="AI25" s="28">
        <v>2.99</v>
      </c>
      <c r="AJ25" s="22">
        <f t="shared" si="4"/>
        <v>0.59800000000000009</v>
      </c>
      <c r="AK25" s="101">
        <f>AB25/$K$3*$K$5</f>
        <v>0</v>
      </c>
      <c r="AL25" s="102">
        <f t="shared" si="5"/>
        <v>0</v>
      </c>
    </row>
    <row r="26" spans="1:38" ht="14.25" customHeight="1" thickBot="1">
      <c r="A26" s="14"/>
      <c r="B26" s="19"/>
      <c r="C26" s="25"/>
      <c r="D26" s="61"/>
      <c r="E26" s="62"/>
      <c r="F26" s="62"/>
      <c r="G26" s="62"/>
      <c r="H26" s="53"/>
      <c r="I26" s="25"/>
      <c r="J26" s="22">
        <f t="shared" si="0"/>
        <v>0</v>
      </c>
      <c r="K26" s="23"/>
      <c r="L26" s="24">
        <f t="shared" si="1"/>
        <v>0</v>
      </c>
      <c r="P26" s="27">
        <v>0.2</v>
      </c>
      <c r="Q26" s="25" t="s">
        <v>16</v>
      </c>
      <c r="R26" s="61" t="s">
        <v>71</v>
      </c>
      <c r="S26" s="87"/>
      <c r="T26" s="87"/>
      <c r="U26" s="87"/>
      <c r="V26" s="53"/>
      <c r="W26" s="28">
        <v>2.59</v>
      </c>
      <c r="X26" s="22">
        <f t="shared" si="2"/>
        <v>0.51800000000000002</v>
      </c>
      <c r="Y26" s="23">
        <v>159</v>
      </c>
      <c r="Z26" s="24">
        <f t="shared" si="3"/>
        <v>318</v>
      </c>
      <c r="AB26" s="27">
        <v>1E-3</v>
      </c>
      <c r="AC26" s="25" t="s">
        <v>16</v>
      </c>
      <c r="AD26" s="61" t="s">
        <v>87</v>
      </c>
      <c r="AE26" s="87"/>
      <c r="AF26" s="87"/>
      <c r="AG26" s="87"/>
      <c r="AH26" s="53"/>
      <c r="AI26" s="28">
        <v>85.48</v>
      </c>
      <c r="AJ26" s="22">
        <f t="shared" si="4"/>
        <v>8.548E-2</v>
      </c>
      <c r="AK26" s="101">
        <v>60</v>
      </c>
      <c r="AL26" s="102">
        <f t="shared" si="5"/>
        <v>0.6</v>
      </c>
    </row>
    <row r="27" spans="1:38" ht="14.25" hidden="1" customHeight="1">
      <c r="A27" s="14"/>
      <c r="B27" s="19"/>
      <c r="C27" s="25"/>
      <c r="D27" s="61"/>
      <c r="E27" s="62"/>
      <c r="F27" s="62"/>
      <c r="G27" s="62"/>
      <c r="H27" s="53"/>
      <c r="I27" s="25"/>
      <c r="J27" s="22">
        <f t="shared" si="0"/>
        <v>0</v>
      </c>
      <c r="K27" s="23"/>
      <c r="L27" s="24">
        <f t="shared" si="1"/>
        <v>0</v>
      </c>
      <c r="P27" s="27">
        <v>2E-3</v>
      </c>
      <c r="Q27" s="25" t="s">
        <v>16</v>
      </c>
      <c r="R27" s="61" t="s">
        <v>64</v>
      </c>
      <c r="S27" s="87"/>
      <c r="T27" s="87"/>
      <c r="U27" s="87"/>
      <c r="V27" s="53"/>
      <c r="W27" s="28">
        <v>6.23</v>
      </c>
      <c r="X27" s="22">
        <f t="shared" si="2"/>
        <v>1.2460000000000001E-2</v>
      </c>
      <c r="Y27" s="23">
        <v>72</v>
      </c>
      <c r="Z27" s="24">
        <f t="shared" si="3"/>
        <v>1.4400000000000002</v>
      </c>
      <c r="AB27" s="27">
        <v>1E-3</v>
      </c>
      <c r="AC27" s="25" t="s">
        <v>16</v>
      </c>
      <c r="AD27" s="61" t="s">
        <v>88</v>
      </c>
      <c r="AE27" s="87"/>
      <c r="AF27" s="87"/>
      <c r="AG27" s="87"/>
      <c r="AH27" s="53"/>
      <c r="AI27" s="28">
        <v>199.5</v>
      </c>
      <c r="AJ27" s="22">
        <f t="shared" si="4"/>
        <v>0.19950000000000001</v>
      </c>
      <c r="AK27" s="101">
        <f>AB27/$K$3*$K$5</f>
        <v>0</v>
      </c>
      <c r="AL27" s="102">
        <f t="shared" si="5"/>
        <v>0</v>
      </c>
    </row>
    <row r="28" spans="1:38" ht="14.25" hidden="1" customHeight="1">
      <c r="A28" s="14"/>
      <c r="B28" s="19"/>
      <c r="C28" s="25"/>
      <c r="D28" s="61"/>
      <c r="E28" s="62"/>
      <c r="F28" s="62"/>
      <c r="G28" s="62"/>
      <c r="H28" s="53"/>
      <c r="I28" s="25"/>
      <c r="J28" s="22">
        <f t="shared" si="0"/>
        <v>0</v>
      </c>
      <c r="K28" s="23"/>
      <c r="L28" s="24">
        <f t="shared" si="1"/>
        <v>0</v>
      </c>
      <c r="P28" s="27">
        <v>0.1</v>
      </c>
      <c r="Q28" s="25" t="s">
        <v>16</v>
      </c>
      <c r="R28" s="61" t="s">
        <v>72</v>
      </c>
      <c r="S28" s="87"/>
      <c r="T28" s="87"/>
      <c r="U28" s="87"/>
      <c r="V28" s="53"/>
      <c r="W28" s="28">
        <v>9.9600000000000009</v>
      </c>
      <c r="X28" s="22">
        <f t="shared" si="2"/>
        <v>0.99600000000000011</v>
      </c>
      <c r="Y28" s="23">
        <v>739</v>
      </c>
      <c r="Z28" s="24">
        <f t="shared" si="3"/>
        <v>739</v>
      </c>
      <c r="AB28" s="27">
        <v>4.0000000000000001E-3</v>
      </c>
      <c r="AC28" s="25" t="s">
        <v>16</v>
      </c>
      <c r="AD28" s="61" t="s">
        <v>89</v>
      </c>
      <c r="AE28" s="87"/>
      <c r="AF28" s="87"/>
      <c r="AG28" s="87"/>
      <c r="AH28" s="53"/>
      <c r="AI28" s="28">
        <v>24.88</v>
      </c>
      <c r="AJ28" s="22">
        <f t="shared" si="4"/>
        <v>9.9519999999999997E-2</v>
      </c>
      <c r="AK28" s="101">
        <v>315</v>
      </c>
      <c r="AL28" s="102">
        <f t="shared" si="5"/>
        <v>12.6</v>
      </c>
    </row>
    <row r="29" spans="1:38" ht="14.25" hidden="1" customHeight="1">
      <c r="A29" s="14"/>
      <c r="B29" s="19"/>
      <c r="C29" s="25"/>
      <c r="D29" s="61"/>
      <c r="E29" s="62"/>
      <c r="F29" s="62"/>
      <c r="G29" s="62"/>
      <c r="H29" s="53"/>
      <c r="I29" s="25"/>
      <c r="J29" s="22">
        <f t="shared" si="0"/>
        <v>0</v>
      </c>
      <c r="K29" s="23"/>
      <c r="L29" s="24">
        <f t="shared" si="1"/>
        <v>0</v>
      </c>
      <c r="P29" s="27">
        <v>0.02</v>
      </c>
      <c r="Q29" s="25" t="s">
        <v>16</v>
      </c>
      <c r="R29" s="61" t="s">
        <v>21</v>
      </c>
      <c r="S29" s="87"/>
      <c r="T29" s="87"/>
      <c r="U29" s="87"/>
      <c r="V29" s="53"/>
      <c r="W29" s="28">
        <v>0.28999999999999998</v>
      </c>
      <c r="X29" s="22">
        <f t="shared" si="2"/>
        <v>5.7999999999999996E-3</v>
      </c>
      <c r="Y29" s="23">
        <v>0</v>
      </c>
      <c r="Z29" s="24">
        <f t="shared" si="3"/>
        <v>0</v>
      </c>
      <c r="AB29" s="27"/>
      <c r="AC29" s="25"/>
      <c r="AD29" s="61"/>
      <c r="AE29" s="87"/>
      <c r="AF29" s="87"/>
      <c r="AG29" s="87"/>
      <c r="AH29" s="53"/>
      <c r="AI29" s="28"/>
      <c r="AJ29" s="22">
        <f t="shared" si="4"/>
        <v>0</v>
      </c>
      <c r="AK29" s="101"/>
      <c r="AL29" s="102">
        <f t="shared" si="5"/>
        <v>0</v>
      </c>
    </row>
    <row r="30" spans="1:38" ht="14.25" hidden="1" customHeight="1">
      <c r="A30" s="14"/>
      <c r="B30" s="19"/>
      <c r="C30" s="25"/>
      <c r="D30" s="61"/>
      <c r="E30" s="62"/>
      <c r="F30" s="62"/>
      <c r="G30" s="62"/>
      <c r="H30" s="53"/>
      <c r="I30" s="25"/>
      <c r="J30" s="22">
        <f t="shared" si="0"/>
        <v>0</v>
      </c>
      <c r="K30" s="23"/>
      <c r="L30" s="24">
        <f t="shared" si="1"/>
        <v>0</v>
      </c>
      <c r="P30" s="27">
        <v>1E-3</v>
      </c>
      <c r="Q30" s="25" t="s">
        <v>16</v>
      </c>
      <c r="R30" s="61" t="s">
        <v>73</v>
      </c>
      <c r="S30" s="87"/>
      <c r="T30" s="87"/>
      <c r="U30" s="87"/>
      <c r="V30" s="53"/>
      <c r="W30" s="28">
        <v>60</v>
      </c>
      <c r="X30" s="22">
        <f t="shared" si="2"/>
        <v>0.06</v>
      </c>
      <c r="Y30" s="23">
        <v>273</v>
      </c>
      <c r="Z30" s="24">
        <f t="shared" si="3"/>
        <v>2.73</v>
      </c>
      <c r="AB30" s="27">
        <v>0.1</v>
      </c>
      <c r="AC30" s="25" t="s">
        <v>16</v>
      </c>
      <c r="AD30" s="61" t="s">
        <v>90</v>
      </c>
      <c r="AE30" s="87"/>
      <c r="AF30" s="87"/>
      <c r="AG30" s="87"/>
      <c r="AH30" s="53"/>
      <c r="AI30" s="28">
        <v>3</v>
      </c>
      <c r="AJ30" s="22">
        <f t="shared" si="4"/>
        <v>0.30000000000000004</v>
      </c>
      <c r="AK30" s="101">
        <v>75</v>
      </c>
      <c r="AL30" s="102">
        <f t="shared" si="5"/>
        <v>75</v>
      </c>
    </row>
    <row r="31" spans="1:38" ht="14.25" hidden="1" customHeight="1">
      <c r="A31" s="14"/>
      <c r="B31" s="19"/>
      <c r="C31" s="25"/>
      <c r="D31" s="61"/>
      <c r="E31" s="62"/>
      <c r="F31" s="62"/>
      <c r="G31" s="62"/>
      <c r="H31" s="53"/>
      <c r="I31" s="25"/>
      <c r="J31" s="22">
        <f t="shared" si="0"/>
        <v>0</v>
      </c>
      <c r="K31" s="23"/>
      <c r="L31" s="24">
        <f t="shared" si="1"/>
        <v>0</v>
      </c>
      <c r="P31" s="27"/>
      <c r="Q31" s="25"/>
      <c r="R31" s="61"/>
      <c r="S31" s="87"/>
      <c r="T31" s="87"/>
      <c r="U31" s="87"/>
      <c r="V31" s="53"/>
      <c r="W31" s="28"/>
      <c r="X31" s="22">
        <f t="shared" si="2"/>
        <v>0</v>
      </c>
      <c r="Y31" s="23"/>
      <c r="Z31" s="24">
        <f t="shared" si="3"/>
        <v>0</v>
      </c>
      <c r="AB31" s="27">
        <v>0.1</v>
      </c>
      <c r="AC31" s="25" t="s">
        <v>16</v>
      </c>
      <c r="AD31" s="61" t="s">
        <v>20</v>
      </c>
      <c r="AE31" s="87"/>
      <c r="AF31" s="87"/>
      <c r="AG31" s="87"/>
      <c r="AH31" s="53"/>
      <c r="AI31" s="28">
        <v>0.89</v>
      </c>
      <c r="AJ31" s="22">
        <f t="shared" si="4"/>
        <v>8.900000000000001E-2</v>
      </c>
      <c r="AK31" s="101">
        <v>397</v>
      </c>
      <c r="AL31" s="102">
        <f t="shared" si="5"/>
        <v>397</v>
      </c>
    </row>
    <row r="32" spans="1:38" ht="14.25" hidden="1" customHeight="1">
      <c r="A32" s="14"/>
      <c r="B32" s="19"/>
      <c r="C32" s="25"/>
      <c r="D32" s="61"/>
      <c r="E32" s="62"/>
      <c r="F32" s="62"/>
      <c r="G32" s="62"/>
      <c r="H32" s="53"/>
      <c r="I32" s="25"/>
      <c r="J32" s="22">
        <f t="shared" si="0"/>
        <v>0</v>
      </c>
      <c r="K32" s="23"/>
      <c r="L32" s="24">
        <f t="shared" si="1"/>
        <v>0</v>
      </c>
      <c r="P32" s="27"/>
      <c r="Q32" s="25"/>
      <c r="R32" s="61"/>
      <c r="S32" s="87"/>
      <c r="T32" s="87"/>
      <c r="U32" s="87"/>
      <c r="V32" s="53"/>
      <c r="W32" s="25"/>
      <c r="X32" s="22">
        <f t="shared" si="2"/>
        <v>0</v>
      </c>
      <c r="Y32" s="23"/>
      <c r="Z32" s="24">
        <f t="shared" si="3"/>
        <v>0</v>
      </c>
      <c r="AB32" s="27">
        <v>1E-3</v>
      </c>
      <c r="AC32" s="25" t="s">
        <v>16</v>
      </c>
      <c r="AD32" s="61" t="s">
        <v>87</v>
      </c>
      <c r="AE32" s="87"/>
      <c r="AF32" s="87"/>
      <c r="AG32" s="87"/>
      <c r="AH32" s="53"/>
      <c r="AI32" s="28">
        <v>85.48</v>
      </c>
      <c r="AJ32" s="22">
        <f t="shared" si="4"/>
        <v>8.548E-2</v>
      </c>
      <c r="AK32" s="101">
        <v>312</v>
      </c>
      <c r="AL32" s="102">
        <f t="shared" si="5"/>
        <v>3.1199999999999997</v>
      </c>
    </row>
    <row r="33" spans="1:38" ht="14.25" hidden="1" customHeight="1">
      <c r="A33" s="14"/>
      <c r="B33" s="19"/>
      <c r="C33" s="25"/>
      <c r="D33" s="61"/>
      <c r="E33" s="62"/>
      <c r="F33" s="62"/>
      <c r="G33" s="62"/>
      <c r="H33" s="53"/>
      <c r="I33" s="25"/>
      <c r="J33" s="22">
        <f t="shared" si="0"/>
        <v>0</v>
      </c>
      <c r="K33" s="23"/>
      <c r="L33" s="24">
        <f t="shared" si="1"/>
        <v>0</v>
      </c>
      <c r="P33" s="27"/>
      <c r="Q33" s="25"/>
      <c r="R33" s="61"/>
      <c r="S33" s="87"/>
      <c r="T33" s="87"/>
      <c r="U33" s="87"/>
      <c r="V33" s="53"/>
      <c r="W33" s="25"/>
      <c r="X33" s="22">
        <f t="shared" si="2"/>
        <v>0</v>
      </c>
      <c r="Y33" s="23"/>
      <c r="Z33" s="24">
        <f t="shared" si="3"/>
        <v>0</v>
      </c>
      <c r="AB33" s="27"/>
      <c r="AC33" s="25"/>
      <c r="AD33" s="61"/>
      <c r="AE33" s="87"/>
      <c r="AF33" s="87"/>
      <c r="AG33" s="87"/>
      <c r="AH33" s="53"/>
      <c r="AI33" s="28"/>
      <c r="AJ33" s="22">
        <f t="shared" si="4"/>
        <v>0</v>
      </c>
      <c r="AK33" s="101"/>
      <c r="AL33" s="102">
        <f t="shared" si="5"/>
        <v>0</v>
      </c>
    </row>
    <row r="34" spans="1:38" ht="14.25" hidden="1" customHeight="1">
      <c r="A34" s="14"/>
      <c r="B34" s="19"/>
      <c r="C34" s="25"/>
      <c r="D34" s="61"/>
      <c r="E34" s="62"/>
      <c r="F34" s="62"/>
      <c r="G34" s="62"/>
      <c r="H34" s="53"/>
      <c r="I34" s="25"/>
      <c r="J34" s="22">
        <f t="shared" si="0"/>
        <v>0</v>
      </c>
      <c r="K34" s="23"/>
      <c r="L34" s="24">
        <f t="shared" si="1"/>
        <v>0</v>
      </c>
      <c r="P34" s="27"/>
      <c r="Q34" s="25"/>
      <c r="R34" s="61"/>
      <c r="S34" s="87"/>
      <c r="T34" s="87"/>
      <c r="U34" s="87"/>
      <c r="V34" s="53"/>
      <c r="W34" s="25"/>
      <c r="X34" s="22">
        <f t="shared" si="2"/>
        <v>0</v>
      </c>
      <c r="Y34" s="23"/>
      <c r="Z34" s="24">
        <f t="shared" si="3"/>
        <v>0</v>
      </c>
      <c r="AB34" s="27">
        <v>0.1</v>
      </c>
      <c r="AC34" s="25" t="s">
        <v>16</v>
      </c>
      <c r="AD34" s="61" t="s">
        <v>91</v>
      </c>
      <c r="AE34" s="87"/>
      <c r="AF34" s="87"/>
      <c r="AG34" s="87"/>
      <c r="AH34" s="53"/>
      <c r="AI34" s="28">
        <v>26.41</v>
      </c>
      <c r="AJ34" s="22">
        <f t="shared" si="4"/>
        <v>2.641</v>
      </c>
      <c r="AK34" s="101">
        <v>530</v>
      </c>
      <c r="AL34" s="102">
        <f t="shared" si="5"/>
        <v>530</v>
      </c>
    </row>
    <row r="35" spans="1:38" ht="14.25" hidden="1" customHeight="1">
      <c r="A35" s="14"/>
      <c r="B35" s="19"/>
      <c r="C35" s="25"/>
      <c r="D35" s="61"/>
      <c r="E35" s="62"/>
      <c r="F35" s="62"/>
      <c r="G35" s="62"/>
      <c r="H35" s="53"/>
      <c r="I35" s="25"/>
      <c r="J35" s="22">
        <f t="shared" si="0"/>
        <v>0</v>
      </c>
      <c r="K35" s="23"/>
      <c r="L35" s="24">
        <f t="shared" si="1"/>
        <v>0</v>
      </c>
      <c r="P35" s="27"/>
      <c r="Q35" s="25"/>
      <c r="R35" s="61"/>
      <c r="S35" s="87"/>
      <c r="T35" s="87"/>
      <c r="U35" s="87"/>
      <c r="V35" s="53"/>
      <c r="W35" s="25"/>
      <c r="X35" s="22">
        <f t="shared" si="2"/>
        <v>0</v>
      </c>
      <c r="Y35" s="23"/>
      <c r="Z35" s="24">
        <f t="shared" si="3"/>
        <v>0</v>
      </c>
      <c r="AB35" s="27">
        <v>0.1</v>
      </c>
      <c r="AC35" s="25" t="s">
        <v>16</v>
      </c>
      <c r="AD35" s="61" t="s">
        <v>82</v>
      </c>
      <c r="AE35" s="87"/>
      <c r="AF35" s="87"/>
      <c r="AG35" s="87"/>
      <c r="AH35" s="53"/>
      <c r="AI35" s="28">
        <v>4.55</v>
      </c>
      <c r="AJ35" s="22">
        <f t="shared" si="4"/>
        <v>0.45500000000000002</v>
      </c>
      <c r="AK35" s="101">
        <v>335</v>
      </c>
      <c r="AL35" s="102">
        <f t="shared" si="5"/>
        <v>335</v>
      </c>
    </row>
    <row r="36" spans="1:38" ht="14.25" hidden="1" customHeight="1">
      <c r="A36" s="14"/>
      <c r="B36" s="19"/>
      <c r="C36" s="25"/>
      <c r="D36" s="61"/>
      <c r="E36" s="62"/>
      <c r="F36" s="62"/>
      <c r="G36" s="62"/>
      <c r="H36" s="53"/>
      <c r="I36" s="25"/>
      <c r="J36" s="22">
        <f t="shared" si="0"/>
        <v>0</v>
      </c>
      <c r="K36" s="23"/>
      <c r="L36" s="24">
        <f t="shared" si="1"/>
        <v>0</v>
      </c>
      <c r="P36" s="27"/>
      <c r="Q36" s="25"/>
      <c r="R36" s="61"/>
      <c r="S36" s="87"/>
      <c r="T36" s="87"/>
      <c r="U36" s="87"/>
      <c r="V36" s="53"/>
      <c r="W36" s="25"/>
      <c r="X36" s="22">
        <f t="shared" si="2"/>
        <v>0</v>
      </c>
      <c r="Y36" s="23"/>
      <c r="Z36" s="24">
        <f t="shared" si="3"/>
        <v>0</v>
      </c>
      <c r="AB36" s="27">
        <v>0.05</v>
      </c>
      <c r="AC36" s="25" t="s">
        <v>16</v>
      </c>
      <c r="AD36" s="61" t="s">
        <v>79</v>
      </c>
      <c r="AE36" s="87"/>
      <c r="AF36" s="87"/>
      <c r="AG36" s="87"/>
      <c r="AH36" s="53"/>
      <c r="AI36" s="28">
        <v>0.89</v>
      </c>
      <c r="AJ36" s="22">
        <f t="shared" si="4"/>
        <v>4.4500000000000005E-2</v>
      </c>
      <c r="AK36" s="101">
        <v>397</v>
      </c>
      <c r="AL36" s="102">
        <f t="shared" si="5"/>
        <v>198.5</v>
      </c>
    </row>
    <row r="37" spans="1:38" ht="14.25" hidden="1" customHeight="1">
      <c r="A37" s="14"/>
      <c r="B37" s="19"/>
      <c r="C37" s="25"/>
      <c r="D37" s="61"/>
      <c r="E37" s="62"/>
      <c r="F37" s="62"/>
      <c r="G37" s="62"/>
      <c r="H37" s="53"/>
      <c r="I37" s="25"/>
      <c r="J37" s="22">
        <f t="shared" si="0"/>
        <v>0</v>
      </c>
      <c r="K37" s="23"/>
      <c r="L37" s="24">
        <f t="shared" si="1"/>
        <v>0</v>
      </c>
      <c r="P37" s="27"/>
      <c r="Q37" s="25"/>
      <c r="R37" s="61"/>
      <c r="S37" s="87"/>
      <c r="T37" s="87"/>
      <c r="U37" s="87"/>
      <c r="V37" s="53"/>
      <c r="W37" s="25"/>
      <c r="X37" s="22">
        <f t="shared" si="2"/>
        <v>0</v>
      </c>
      <c r="Y37" s="23"/>
      <c r="Z37" s="24">
        <f t="shared" si="3"/>
        <v>0</v>
      </c>
      <c r="AB37" s="27"/>
      <c r="AC37" s="25"/>
      <c r="AD37" s="61"/>
      <c r="AE37" s="87"/>
      <c r="AF37" s="87"/>
      <c r="AG37" s="87"/>
      <c r="AH37" s="53"/>
      <c r="AI37" s="28"/>
      <c r="AJ37" s="22">
        <f t="shared" si="4"/>
        <v>0</v>
      </c>
      <c r="AK37" s="101"/>
      <c r="AL37" s="102">
        <f t="shared" si="5"/>
        <v>0</v>
      </c>
    </row>
    <row r="38" spans="1:38" ht="14.25" hidden="1" customHeight="1">
      <c r="A38" s="14"/>
      <c r="B38" s="19"/>
      <c r="C38" s="25"/>
      <c r="D38" s="61"/>
      <c r="E38" s="62"/>
      <c r="F38" s="62"/>
      <c r="G38" s="62"/>
      <c r="H38" s="53"/>
      <c r="I38" s="25"/>
      <c r="J38" s="22">
        <f t="shared" si="0"/>
        <v>0</v>
      </c>
      <c r="K38" s="23"/>
      <c r="L38" s="24">
        <f t="shared" si="1"/>
        <v>0</v>
      </c>
      <c r="P38" s="27"/>
      <c r="Q38" s="25"/>
      <c r="R38" s="61"/>
      <c r="S38" s="87"/>
      <c r="T38" s="87"/>
      <c r="U38" s="87"/>
      <c r="V38" s="53"/>
      <c r="W38" s="25"/>
      <c r="X38" s="22">
        <f t="shared" si="2"/>
        <v>0</v>
      </c>
      <c r="Y38" s="23"/>
      <c r="Z38" s="24">
        <f t="shared" si="3"/>
        <v>0</v>
      </c>
      <c r="AB38" s="27">
        <v>0.5</v>
      </c>
      <c r="AC38" s="25" t="s">
        <v>61</v>
      </c>
      <c r="AD38" s="61" t="s">
        <v>92</v>
      </c>
      <c r="AE38" s="87"/>
      <c r="AF38" s="87"/>
      <c r="AG38" s="87"/>
      <c r="AH38" s="53"/>
      <c r="AI38" s="28">
        <v>1.79</v>
      </c>
      <c r="AJ38" s="22">
        <f t="shared" si="4"/>
        <v>0.89500000000000002</v>
      </c>
      <c r="AK38" s="101">
        <v>43</v>
      </c>
      <c r="AL38" s="102">
        <f t="shared" si="5"/>
        <v>215</v>
      </c>
    </row>
    <row r="39" spans="1:38" ht="14.25" hidden="1" customHeight="1">
      <c r="A39" s="14"/>
      <c r="B39" s="19"/>
      <c r="C39" s="25"/>
      <c r="D39" s="61"/>
      <c r="E39" s="62"/>
      <c r="F39" s="62"/>
      <c r="G39" s="62"/>
      <c r="H39" s="53"/>
      <c r="I39" s="25"/>
      <c r="J39" s="22">
        <f t="shared" si="0"/>
        <v>0</v>
      </c>
      <c r="K39" s="23"/>
      <c r="L39" s="24">
        <f t="shared" si="1"/>
        <v>0</v>
      </c>
      <c r="P39" s="27"/>
      <c r="Q39" s="25"/>
      <c r="R39" s="61"/>
      <c r="S39" s="87"/>
      <c r="T39" s="87"/>
      <c r="U39" s="87"/>
      <c r="V39" s="53"/>
      <c r="W39" s="25"/>
      <c r="X39" s="22">
        <f t="shared" si="2"/>
        <v>0</v>
      </c>
      <c r="Y39" s="23"/>
      <c r="Z39" s="24">
        <f t="shared" si="3"/>
        <v>0</v>
      </c>
      <c r="AB39" s="27">
        <v>0.02</v>
      </c>
      <c r="AC39" s="25" t="s">
        <v>16</v>
      </c>
      <c r="AD39" s="61" t="s">
        <v>93</v>
      </c>
      <c r="AE39" s="87"/>
      <c r="AF39" s="87"/>
      <c r="AG39" s="87"/>
      <c r="AH39" s="53"/>
      <c r="AI39" s="28">
        <v>6.48</v>
      </c>
      <c r="AJ39" s="22">
        <f t="shared" si="4"/>
        <v>0.12960000000000002</v>
      </c>
      <c r="AK39" s="101">
        <v>364</v>
      </c>
      <c r="AL39" s="102">
        <f t="shared" si="5"/>
        <v>72.8</v>
      </c>
    </row>
    <row r="40" spans="1:38" ht="14.25" hidden="1" customHeight="1">
      <c r="A40" s="14"/>
      <c r="B40" s="19"/>
      <c r="C40" s="25"/>
      <c r="D40" s="61"/>
      <c r="E40" s="62"/>
      <c r="F40" s="62"/>
      <c r="G40" s="62"/>
      <c r="H40" s="53"/>
      <c r="I40" s="25"/>
      <c r="J40" s="22">
        <f t="shared" si="0"/>
        <v>0</v>
      </c>
      <c r="K40" s="23"/>
      <c r="L40" s="24">
        <f t="shared" si="1"/>
        <v>0</v>
      </c>
      <c r="P40" s="27"/>
      <c r="Q40" s="25"/>
      <c r="R40" s="61"/>
      <c r="S40" s="87"/>
      <c r="T40" s="87"/>
      <c r="U40" s="87"/>
      <c r="V40" s="53"/>
      <c r="W40" s="25"/>
      <c r="X40" s="22">
        <f t="shared" si="2"/>
        <v>0</v>
      </c>
      <c r="Y40" s="23"/>
      <c r="Z40" s="24">
        <f t="shared" si="3"/>
        <v>0</v>
      </c>
      <c r="AB40" s="27">
        <v>0.1</v>
      </c>
      <c r="AC40" s="25" t="s">
        <v>16</v>
      </c>
      <c r="AD40" s="61" t="s">
        <v>20</v>
      </c>
      <c r="AE40" s="87"/>
      <c r="AF40" s="87"/>
      <c r="AG40" s="87"/>
      <c r="AH40" s="53"/>
      <c r="AI40" s="28">
        <v>0.89</v>
      </c>
      <c r="AJ40" s="22">
        <f t="shared" si="4"/>
        <v>8.900000000000001E-2</v>
      </c>
      <c r="AK40" s="101">
        <v>397</v>
      </c>
      <c r="AL40" s="102">
        <f t="shared" si="5"/>
        <v>397</v>
      </c>
    </row>
    <row r="41" spans="1:38" ht="14.25" hidden="1" customHeight="1">
      <c r="A41" s="14"/>
      <c r="B41" s="19"/>
      <c r="C41" s="25"/>
      <c r="D41" s="61"/>
      <c r="E41" s="62"/>
      <c r="F41" s="62"/>
      <c r="G41" s="62"/>
      <c r="H41" s="53"/>
      <c r="I41" s="25"/>
      <c r="J41" s="22">
        <f t="shared" si="0"/>
        <v>0</v>
      </c>
      <c r="K41" s="23"/>
      <c r="L41" s="24">
        <f t="shared" si="1"/>
        <v>0</v>
      </c>
      <c r="P41" s="27"/>
      <c r="Q41" s="25"/>
      <c r="R41" s="61"/>
      <c r="S41" s="87"/>
      <c r="T41" s="87"/>
      <c r="U41" s="87"/>
      <c r="V41" s="53"/>
      <c r="W41" s="25"/>
      <c r="X41" s="22">
        <f t="shared" si="2"/>
        <v>0</v>
      </c>
      <c r="Y41" s="23"/>
      <c r="Z41" s="24">
        <f t="shared" si="3"/>
        <v>0</v>
      </c>
      <c r="AB41" s="27">
        <v>1E-3</v>
      </c>
      <c r="AC41" s="25" t="s">
        <v>16</v>
      </c>
      <c r="AD41" s="61" t="s">
        <v>94</v>
      </c>
      <c r="AE41" s="87"/>
      <c r="AF41" s="87"/>
      <c r="AG41" s="87"/>
      <c r="AH41" s="53"/>
      <c r="AI41" s="28">
        <v>38.200000000000003</v>
      </c>
      <c r="AJ41" s="22">
        <f t="shared" si="4"/>
        <v>3.8200000000000005E-2</v>
      </c>
      <c r="AK41" s="101">
        <v>431</v>
      </c>
      <c r="AL41" s="102">
        <f t="shared" si="5"/>
        <v>4.3099999999999996</v>
      </c>
    </row>
    <row r="42" spans="1:38" ht="14.25" hidden="1" customHeight="1">
      <c r="A42" s="14"/>
      <c r="B42" s="19"/>
      <c r="C42" s="25"/>
      <c r="D42" s="61"/>
      <c r="E42" s="62"/>
      <c r="F42" s="62"/>
      <c r="G42" s="62"/>
      <c r="H42" s="53"/>
      <c r="I42" s="20"/>
      <c r="J42" s="22">
        <f t="shared" si="0"/>
        <v>0</v>
      </c>
      <c r="K42" s="23">
        <f>B42/$K$3*$K$5</f>
        <v>0</v>
      </c>
      <c r="L42" s="24">
        <f t="shared" si="1"/>
        <v>0</v>
      </c>
      <c r="P42" s="27"/>
      <c r="Q42" s="25"/>
      <c r="R42" s="61"/>
      <c r="S42" s="87"/>
      <c r="T42" s="87"/>
      <c r="U42" s="87"/>
      <c r="V42" s="53"/>
      <c r="W42" s="20"/>
      <c r="X42" s="22">
        <f t="shared" si="2"/>
        <v>0</v>
      </c>
      <c r="Y42" s="23">
        <f>P42/$K$3*$K$5</f>
        <v>0</v>
      </c>
      <c r="Z42" s="24">
        <f t="shared" si="3"/>
        <v>0</v>
      </c>
      <c r="AB42" s="27">
        <v>0.01</v>
      </c>
      <c r="AC42" s="25" t="s">
        <v>16</v>
      </c>
      <c r="AD42" s="61" t="s">
        <v>95</v>
      </c>
      <c r="AE42" s="87"/>
      <c r="AF42" s="87"/>
      <c r="AG42" s="87"/>
      <c r="AH42" s="53"/>
      <c r="AI42" s="103">
        <v>19.920000000000002</v>
      </c>
      <c r="AJ42" s="22">
        <f t="shared" si="4"/>
        <v>0.19920000000000002</v>
      </c>
      <c r="AK42" s="101">
        <v>52</v>
      </c>
      <c r="AL42" s="102">
        <f t="shared" si="5"/>
        <v>5.2</v>
      </c>
    </row>
    <row r="43" spans="1:38" ht="14.25" customHeight="1" thickTop="1" thickBot="1">
      <c r="A43" s="14"/>
      <c r="B43" s="63" t="s">
        <v>37</v>
      </c>
      <c r="C43" s="50"/>
      <c r="D43" s="50"/>
      <c r="E43" s="50"/>
      <c r="F43" s="50"/>
      <c r="G43" s="50"/>
      <c r="H43" s="50"/>
      <c r="I43" s="50"/>
      <c r="J43" s="50"/>
      <c r="K43" s="51"/>
      <c r="L43" s="29">
        <f>SUM(L7:L42)</f>
        <v>1273.2629999999997</v>
      </c>
      <c r="P43" s="63" t="s">
        <v>37</v>
      </c>
      <c r="Q43" s="50"/>
      <c r="R43" s="50"/>
      <c r="S43" s="50"/>
      <c r="T43" s="50"/>
      <c r="U43" s="50"/>
      <c r="V43" s="50"/>
      <c r="W43" s="50"/>
      <c r="X43" s="50"/>
      <c r="Y43" s="51"/>
      <c r="Z43" s="29">
        <f>SUM(Z7:Z42)</f>
        <v>3512.9700000000003</v>
      </c>
      <c r="AB43" s="27">
        <v>0.01</v>
      </c>
      <c r="AC43" s="25" t="s">
        <v>16</v>
      </c>
      <c r="AD43" s="61" t="s">
        <v>96</v>
      </c>
      <c r="AE43" s="87"/>
      <c r="AF43" s="87"/>
      <c r="AG43" s="87"/>
      <c r="AH43" s="53"/>
      <c r="AI43" s="20">
        <v>14.95</v>
      </c>
      <c r="AJ43" s="22">
        <f t="shared" si="4"/>
        <v>0.14949999999999999</v>
      </c>
      <c r="AK43" s="101">
        <v>43</v>
      </c>
      <c r="AL43" s="102">
        <f t="shared" si="5"/>
        <v>4.3</v>
      </c>
    </row>
    <row r="44" spans="1:38" ht="14.25" customHeight="1" thickTop="1" thickBot="1">
      <c r="B44" s="30" t="s">
        <v>38</v>
      </c>
      <c r="C44" s="64" t="s">
        <v>39</v>
      </c>
      <c r="D44" s="65"/>
      <c r="E44" s="64" t="s">
        <v>40</v>
      </c>
      <c r="F44" s="65"/>
      <c r="G44" s="31" t="s">
        <v>41</v>
      </c>
      <c r="H44" s="31" t="s">
        <v>42</v>
      </c>
      <c r="I44" s="64" t="s">
        <v>43</v>
      </c>
      <c r="J44" s="66"/>
      <c r="K44" s="67"/>
      <c r="L44" s="6"/>
      <c r="P44" s="30" t="s">
        <v>38</v>
      </c>
      <c r="Q44" s="64" t="s">
        <v>39</v>
      </c>
      <c r="R44" s="65"/>
      <c r="S44" s="64" t="s">
        <v>40</v>
      </c>
      <c r="T44" s="65"/>
      <c r="U44" s="31" t="s">
        <v>41</v>
      </c>
      <c r="V44" s="31" t="s">
        <v>42</v>
      </c>
      <c r="W44" s="64" t="s">
        <v>43</v>
      </c>
      <c r="X44" s="66"/>
      <c r="Y44" s="67"/>
      <c r="Z44" s="6"/>
      <c r="AB44" s="27"/>
      <c r="AC44" s="25"/>
      <c r="AD44" s="61"/>
      <c r="AE44" s="87"/>
      <c r="AF44" s="87"/>
      <c r="AG44" s="87"/>
      <c r="AH44" s="53"/>
      <c r="AI44" s="20"/>
      <c r="AJ44" s="22">
        <f t="shared" si="4"/>
        <v>0</v>
      </c>
      <c r="AK44" s="101">
        <f>AB44/$K$3*$K$5</f>
        <v>0</v>
      </c>
      <c r="AL44" s="102">
        <f t="shared" si="5"/>
        <v>0</v>
      </c>
    </row>
    <row r="45" spans="1:38" ht="4.5" customHeight="1" thickBot="1">
      <c r="B45" s="68"/>
      <c r="C45" s="66"/>
      <c r="D45" s="66"/>
      <c r="E45" s="66"/>
      <c r="F45" s="66"/>
      <c r="G45" s="66"/>
      <c r="H45" s="66"/>
      <c r="I45" s="66"/>
      <c r="J45" s="66"/>
      <c r="K45" s="67"/>
      <c r="L45" s="6"/>
      <c r="P45" s="68"/>
      <c r="Q45" s="66"/>
      <c r="R45" s="66"/>
      <c r="S45" s="66"/>
      <c r="T45" s="66"/>
      <c r="U45" s="66"/>
      <c r="V45" s="66"/>
      <c r="W45" s="66"/>
      <c r="X45" s="66"/>
      <c r="Y45" s="67"/>
      <c r="Z45" s="6"/>
      <c r="AB45" s="104" t="s">
        <v>37</v>
      </c>
      <c r="AC45" s="76"/>
      <c r="AD45" s="76"/>
      <c r="AE45" s="76"/>
      <c r="AF45" s="76"/>
      <c r="AG45" s="76"/>
      <c r="AH45" s="76"/>
      <c r="AI45" s="76"/>
      <c r="AJ45" s="76"/>
      <c r="AK45" s="77"/>
      <c r="AL45" s="105">
        <f>SUM(AL7:AL42)</f>
        <v>4741.6600000000008</v>
      </c>
    </row>
    <row r="46" spans="1:38" ht="4.5" customHeight="1" thickTop="1" thickBot="1">
      <c r="B46" s="69"/>
      <c r="C46" s="50"/>
      <c r="D46" s="50"/>
      <c r="E46" s="50"/>
      <c r="F46" s="50"/>
      <c r="G46" s="50"/>
      <c r="H46" s="50"/>
      <c r="I46" s="50"/>
      <c r="J46" s="50"/>
      <c r="K46" s="51"/>
      <c r="L46" s="6"/>
      <c r="P46" s="69"/>
      <c r="Q46" s="50"/>
      <c r="R46" s="50"/>
      <c r="S46" s="50"/>
      <c r="T46" s="50"/>
      <c r="U46" s="50"/>
      <c r="V46" s="50"/>
      <c r="W46" s="50"/>
      <c r="X46" s="50"/>
      <c r="Y46" s="51"/>
      <c r="Z46" s="6"/>
      <c r="AB46" s="106" t="s">
        <v>38</v>
      </c>
      <c r="AC46" s="107" t="s">
        <v>39</v>
      </c>
      <c r="AD46" s="80"/>
      <c r="AE46" s="107" t="s">
        <v>40</v>
      </c>
      <c r="AF46" s="80"/>
      <c r="AG46" s="108" t="s">
        <v>41</v>
      </c>
      <c r="AH46" s="108" t="s">
        <v>42</v>
      </c>
      <c r="AI46" s="107" t="s">
        <v>43</v>
      </c>
      <c r="AJ46" s="50"/>
      <c r="AK46" s="51"/>
    </row>
    <row r="47" spans="1:38" ht="4.5" customHeight="1" thickTop="1">
      <c r="B47" s="69"/>
      <c r="C47" s="50"/>
      <c r="D47" s="50"/>
      <c r="E47" s="50"/>
      <c r="F47" s="50"/>
      <c r="G47" s="50"/>
      <c r="H47" s="50"/>
      <c r="I47" s="50"/>
      <c r="J47" s="50"/>
      <c r="K47" s="51"/>
      <c r="L47" s="6"/>
      <c r="P47" s="69"/>
      <c r="Q47" s="50"/>
      <c r="R47" s="50"/>
      <c r="S47" s="50"/>
      <c r="T47" s="50"/>
      <c r="U47" s="50"/>
      <c r="V47" s="50"/>
      <c r="W47" s="50"/>
      <c r="X47" s="50"/>
      <c r="Y47" s="51"/>
      <c r="Z47" s="6"/>
      <c r="AB47" s="109"/>
      <c r="AC47" s="110"/>
      <c r="AD47" s="110"/>
      <c r="AE47" s="110"/>
      <c r="AF47" s="110"/>
      <c r="AG47" s="110"/>
      <c r="AH47" s="110"/>
      <c r="AI47" s="110"/>
      <c r="AJ47" s="110"/>
      <c r="AK47" s="110"/>
      <c r="AL47" s="3"/>
    </row>
    <row r="48" spans="1:38" ht="4.5" customHeight="1">
      <c r="B48" s="69"/>
      <c r="C48" s="50"/>
      <c r="D48" s="50"/>
      <c r="E48" s="50"/>
      <c r="F48" s="50"/>
      <c r="G48" s="50"/>
      <c r="H48" s="50"/>
      <c r="I48" s="50"/>
      <c r="J48" s="50"/>
      <c r="K48" s="51"/>
      <c r="L48" s="6"/>
      <c r="P48" s="69"/>
      <c r="Q48" s="50"/>
      <c r="R48" s="50"/>
      <c r="S48" s="50"/>
      <c r="T48" s="50"/>
      <c r="U48" s="50"/>
      <c r="V48" s="50"/>
      <c r="W48" s="50"/>
      <c r="X48" s="50"/>
      <c r="Y48" s="51"/>
      <c r="Z48" s="6"/>
      <c r="AB48" s="69"/>
      <c r="AC48" s="50"/>
      <c r="AD48" s="50"/>
      <c r="AE48" s="50"/>
      <c r="AF48" s="50"/>
      <c r="AG48" s="50"/>
      <c r="AH48" s="50"/>
      <c r="AI48" s="50"/>
      <c r="AJ48" s="50"/>
      <c r="AK48" s="50"/>
      <c r="AL48" s="6"/>
    </row>
    <row r="49" spans="2:38" ht="4.5" customHeight="1">
      <c r="B49" s="69"/>
      <c r="C49" s="50"/>
      <c r="D49" s="50"/>
      <c r="E49" s="50"/>
      <c r="F49" s="50"/>
      <c r="G49" s="50"/>
      <c r="H49" s="50"/>
      <c r="I49" s="50"/>
      <c r="J49" s="50"/>
      <c r="K49" s="51"/>
      <c r="L49" s="6"/>
      <c r="P49" s="69"/>
      <c r="Q49" s="50"/>
      <c r="R49" s="50"/>
      <c r="S49" s="50"/>
      <c r="T49" s="50"/>
      <c r="U49" s="50"/>
      <c r="V49" s="50"/>
      <c r="W49" s="50"/>
      <c r="X49" s="50"/>
      <c r="Y49" s="51"/>
      <c r="Z49" s="6"/>
      <c r="AB49" s="69"/>
      <c r="AC49" s="50"/>
      <c r="AD49" s="50"/>
      <c r="AE49" s="50"/>
      <c r="AF49" s="50"/>
      <c r="AG49" s="50"/>
      <c r="AH49" s="50"/>
      <c r="AI49" s="50"/>
      <c r="AJ49" s="50"/>
      <c r="AK49" s="50"/>
      <c r="AL49" s="6"/>
    </row>
    <row r="50" spans="2:38" ht="4.5" customHeight="1">
      <c r="B50" s="69"/>
      <c r="C50" s="50"/>
      <c r="D50" s="50"/>
      <c r="E50" s="50"/>
      <c r="F50" s="50"/>
      <c r="G50" s="50"/>
      <c r="H50" s="50"/>
      <c r="I50" s="50"/>
      <c r="J50" s="50"/>
      <c r="K50" s="51"/>
      <c r="L50" s="6"/>
      <c r="P50" s="69"/>
      <c r="Q50" s="50"/>
      <c r="R50" s="50"/>
      <c r="S50" s="50"/>
      <c r="T50" s="50"/>
      <c r="U50" s="50"/>
      <c r="V50" s="50"/>
      <c r="W50" s="50"/>
      <c r="X50" s="50"/>
      <c r="Y50" s="51"/>
      <c r="Z50" s="6"/>
      <c r="AB50" s="69"/>
      <c r="AC50" s="50"/>
      <c r="AD50" s="50"/>
      <c r="AE50" s="50"/>
      <c r="AF50" s="50"/>
      <c r="AG50" s="50"/>
      <c r="AH50" s="50"/>
      <c r="AI50" s="50"/>
      <c r="AJ50" s="50"/>
      <c r="AK50" s="50"/>
      <c r="AL50" s="6"/>
    </row>
    <row r="51" spans="2:38" ht="4.5" customHeight="1">
      <c r="B51" s="69"/>
      <c r="C51" s="50"/>
      <c r="D51" s="50"/>
      <c r="E51" s="50"/>
      <c r="F51" s="50"/>
      <c r="G51" s="50"/>
      <c r="H51" s="50"/>
      <c r="I51" s="50"/>
      <c r="J51" s="50"/>
      <c r="K51" s="51"/>
      <c r="L51" s="6"/>
      <c r="P51" s="69"/>
      <c r="Q51" s="50"/>
      <c r="R51" s="50"/>
      <c r="S51" s="50"/>
      <c r="T51" s="50"/>
      <c r="U51" s="50"/>
      <c r="V51" s="50"/>
      <c r="W51" s="50"/>
      <c r="X51" s="50"/>
      <c r="Y51" s="51"/>
      <c r="Z51" s="6"/>
      <c r="AB51" s="69"/>
      <c r="AC51" s="50"/>
      <c r="AD51" s="50"/>
      <c r="AE51" s="50"/>
      <c r="AF51" s="50"/>
      <c r="AG51" s="50"/>
      <c r="AH51" s="50"/>
      <c r="AI51" s="50"/>
      <c r="AJ51" s="50"/>
      <c r="AK51" s="50"/>
      <c r="AL51" s="6"/>
    </row>
    <row r="52" spans="2:38" ht="4.5" customHeight="1">
      <c r="B52" s="69"/>
      <c r="C52" s="50"/>
      <c r="D52" s="50"/>
      <c r="E52" s="50"/>
      <c r="F52" s="50"/>
      <c r="G52" s="50"/>
      <c r="H52" s="50"/>
      <c r="I52" s="50"/>
      <c r="J52" s="50"/>
      <c r="K52" s="51"/>
      <c r="L52" s="6"/>
      <c r="P52" s="69"/>
      <c r="Q52" s="50"/>
      <c r="R52" s="50"/>
      <c r="S52" s="50"/>
      <c r="T52" s="50"/>
      <c r="U52" s="50"/>
      <c r="V52" s="50"/>
      <c r="W52" s="50"/>
      <c r="X52" s="50"/>
      <c r="Y52" s="51"/>
      <c r="Z52" s="6"/>
      <c r="AB52" s="69"/>
      <c r="AC52" s="50"/>
      <c r="AD52" s="50"/>
      <c r="AE52" s="50"/>
      <c r="AF52" s="50"/>
      <c r="AG52" s="50"/>
      <c r="AH52" s="50"/>
      <c r="AI52" s="50"/>
      <c r="AJ52" s="50"/>
      <c r="AK52" s="50"/>
      <c r="AL52" s="6"/>
    </row>
    <row r="53" spans="2:38" ht="4.5" customHeight="1">
      <c r="B53" s="69"/>
      <c r="C53" s="50"/>
      <c r="D53" s="50"/>
      <c r="E53" s="50"/>
      <c r="F53" s="50"/>
      <c r="G53" s="50"/>
      <c r="H53" s="50"/>
      <c r="I53" s="50"/>
      <c r="J53" s="50"/>
      <c r="K53" s="51"/>
      <c r="L53" s="6"/>
      <c r="P53" s="69"/>
      <c r="Q53" s="50"/>
      <c r="R53" s="50"/>
      <c r="S53" s="50"/>
      <c r="T53" s="50"/>
      <c r="U53" s="50"/>
      <c r="V53" s="50"/>
      <c r="W53" s="50"/>
      <c r="X53" s="50"/>
      <c r="Y53" s="51"/>
      <c r="Z53" s="6"/>
      <c r="AB53" s="69"/>
      <c r="AC53" s="50"/>
      <c r="AD53" s="50"/>
      <c r="AE53" s="50"/>
      <c r="AF53" s="50"/>
      <c r="AG53" s="50"/>
      <c r="AH53" s="50"/>
      <c r="AI53" s="50"/>
      <c r="AJ53" s="50"/>
      <c r="AK53" s="50"/>
      <c r="AL53" s="6"/>
    </row>
    <row r="54" spans="2:38" ht="4.5" customHeight="1">
      <c r="B54" s="69"/>
      <c r="C54" s="50"/>
      <c r="D54" s="50"/>
      <c r="E54" s="50"/>
      <c r="F54" s="50"/>
      <c r="G54" s="50"/>
      <c r="H54" s="50"/>
      <c r="I54" s="50"/>
      <c r="J54" s="50"/>
      <c r="K54" s="51"/>
      <c r="L54" s="6"/>
      <c r="P54" s="69"/>
      <c r="Q54" s="50"/>
      <c r="R54" s="50"/>
      <c r="S54" s="50"/>
      <c r="T54" s="50"/>
      <c r="U54" s="50"/>
      <c r="V54" s="50"/>
      <c r="W54" s="50"/>
      <c r="X54" s="50"/>
      <c r="Y54" s="51"/>
      <c r="Z54" s="6"/>
      <c r="AB54" s="69"/>
      <c r="AC54" s="50"/>
      <c r="AD54" s="50"/>
      <c r="AE54" s="50"/>
      <c r="AF54" s="50"/>
      <c r="AG54" s="50"/>
      <c r="AH54" s="50"/>
      <c r="AI54" s="50"/>
      <c r="AJ54" s="50"/>
      <c r="AK54" s="50"/>
      <c r="AL54" s="6"/>
    </row>
    <row r="55" spans="2:38" ht="4.5" customHeight="1">
      <c r="B55" s="69"/>
      <c r="C55" s="50"/>
      <c r="D55" s="50"/>
      <c r="E55" s="50"/>
      <c r="F55" s="50"/>
      <c r="G55" s="50"/>
      <c r="H55" s="50"/>
      <c r="I55" s="50"/>
      <c r="J55" s="50"/>
      <c r="K55" s="51"/>
      <c r="L55" s="6"/>
      <c r="P55" s="69"/>
      <c r="Q55" s="50"/>
      <c r="R55" s="50"/>
      <c r="S55" s="50"/>
      <c r="T55" s="50"/>
      <c r="U55" s="50"/>
      <c r="V55" s="50"/>
      <c r="W55" s="50"/>
      <c r="X55" s="50"/>
      <c r="Y55" s="51"/>
      <c r="Z55" s="6"/>
      <c r="AB55" s="69"/>
      <c r="AC55" s="50"/>
      <c r="AD55" s="50"/>
      <c r="AE55" s="50"/>
      <c r="AF55" s="50"/>
      <c r="AG55" s="50"/>
      <c r="AH55" s="50"/>
      <c r="AI55" s="50"/>
      <c r="AJ55" s="50"/>
      <c r="AK55" s="50"/>
      <c r="AL55" s="6"/>
    </row>
    <row r="56" spans="2:38" ht="4.5" customHeight="1">
      <c r="B56" s="69"/>
      <c r="C56" s="50"/>
      <c r="D56" s="50"/>
      <c r="E56" s="50"/>
      <c r="F56" s="50"/>
      <c r="G56" s="50"/>
      <c r="H56" s="50"/>
      <c r="I56" s="50"/>
      <c r="J56" s="50"/>
      <c r="K56" s="51"/>
      <c r="L56" s="6"/>
      <c r="P56" s="69"/>
      <c r="Q56" s="50"/>
      <c r="R56" s="50"/>
      <c r="S56" s="50"/>
      <c r="T56" s="50"/>
      <c r="U56" s="50"/>
      <c r="V56" s="50"/>
      <c r="W56" s="50"/>
      <c r="X56" s="50"/>
      <c r="Y56" s="51"/>
      <c r="Z56" s="6"/>
      <c r="AB56" s="69"/>
      <c r="AC56" s="50"/>
      <c r="AD56" s="50"/>
      <c r="AE56" s="50"/>
      <c r="AF56" s="50"/>
      <c r="AG56" s="50"/>
      <c r="AH56" s="50"/>
      <c r="AI56" s="50"/>
      <c r="AJ56" s="50"/>
      <c r="AK56" s="50"/>
      <c r="AL56" s="6"/>
    </row>
    <row r="57" spans="2:38" ht="4.5" customHeight="1">
      <c r="B57" s="69"/>
      <c r="C57" s="50"/>
      <c r="D57" s="50"/>
      <c r="E57" s="50"/>
      <c r="F57" s="50"/>
      <c r="G57" s="50"/>
      <c r="H57" s="50"/>
      <c r="I57" s="50"/>
      <c r="J57" s="50"/>
      <c r="K57" s="51"/>
      <c r="L57" s="6"/>
      <c r="P57" s="69"/>
      <c r="Q57" s="50"/>
      <c r="R57" s="50"/>
      <c r="S57" s="50"/>
      <c r="T57" s="50"/>
      <c r="U57" s="50"/>
      <c r="V57" s="50"/>
      <c r="W57" s="50"/>
      <c r="X57" s="50"/>
      <c r="Y57" s="51"/>
      <c r="Z57" s="6"/>
      <c r="AB57" s="69"/>
      <c r="AC57" s="50"/>
      <c r="AD57" s="50"/>
      <c r="AE57" s="50"/>
      <c r="AF57" s="50"/>
      <c r="AG57" s="50"/>
      <c r="AH57" s="50"/>
      <c r="AI57" s="50"/>
      <c r="AJ57" s="50"/>
      <c r="AK57" s="50"/>
      <c r="AL57" s="6"/>
    </row>
    <row r="58" spans="2:38" ht="4.5" customHeight="1">
      <c r="B58" s="69"/>
      <c r="C58" s="50"/>
      <c r="D58" s="50"/>
      <c r="E58" s="50"/>
      <c r="F58" s="50"/>
      <c r="G58" s="50"/>
      <c r="H58" s="50"/>
      <c r="I58" s="50"/>
      <c r="J58" s="50"/>
      <c r="K58" s="51"/>
      <c r="L58" s="6"/>
      <c r="P58" s="69"/>
      <c r="Q58" s="50"/>
      <c r="R58" s="50"/>
      <c r="S58" s="50"/>
      <c r="T58" s="50"/>
      <c r="U58" s="50"/>
      <c r="V58" s="50"/>
      <c r="W58" s="50"/>
      <c r="X58" s="50"/>
      <c r="Y58" s="51"/>
      <c r="Z58" s="6"/>
      <c r="AB58" s="69"/>
      <c r="AC58" s="50"/>
      <c r="AD58" s="50"/>
      <c r="AE58" s="50"/>
      <c r="AF58" s="50"/>
      <c r="AG58" s="50"/>
      <c r="AH58" s="50"/>
      <c r="AI58" s="50"/>
      <c r="AJ58" s="50"/>
      <c r="AK58" s="50"/>
      <c r="AL58" s="6"/>
    </row>
    <row r="59" spans="2:38" ht="4.5" customHeight="1">
      <c r="B59" s="69"/>
      <c r="C59" s="50"/>
      <c r="D59" s="50"/>
      <c r="E59" s="50"/>
      <c r="F59" s="50"/>
      <c r="G59" s="50"/>
      <c r="H59" s="50"/>
      <c r="I59" s="50"/>
      <c r="J59" s="50"/>
      <c r="K59" s="51"/>
      <c r="L59" s="6"/>
      <c r="P59" s="69"/>
      <c r="Q59" s="50"/>
      <c r="R59" s="50"/>
      <c r="S59" s="50"/>
      <c r="T59" s="50"/>
      <c r="U59" s="50"/>
      <c r="V59" s="50"/>
      <c r="W59" s="50"/>
      <c r="X59" s="50"/>
      <c r="Y59" s="51"/>
      <c r="Z59" s="6"/>
      <c r="AB59" s="69"/>
      <c r="AC59" s="50"/>
      <c r="AD59" s="50"/>
      <c r="AE59" s="50"/>
      <c r="AF59" s="50"/>
      <c r="AG59" s="50"/>
      <c r="AH59" s="50"/>
      <c r="AI59" s="50"/>
      <c r="AJ59" s="50"/>
      <c r="AK59" s="50"/>
      <c r="AL59" s="6"/>
    </row>
    <row r="60" spans="2:38" ht="4.5" customHeight="1">
      <c r="B60" s="69"/>
      <c r="C60" s="50"/>
      <c r="D60" s="50"/>
      <c r="E60" s="50"/>
      <c r="F60" s="50"/>
      <c r="G60" s="50"/>
      <c r="H60" s="50"/>
      <c r="I60" s="50"/>
      <c r="J60" s="50"/>
      <c r="K60" s="51"/>
      <c r="L60" s="6"/>
      <c r="P60" s="69"/>
      <c r="Q60" s="50"/>
      <c r="R60" s="50"/>
      <c r="S60" s="50"/>
      <c r="T60" s="50"/>
      <c r="U60" s="50"/>
      <c r="V60" s="50"/>
      <c r="W60" s="50"/>
      <c r="X60" s="50"/>
      <c r="Y60" s="51"/>
      <c r="Z60" s="6"/>
      <c r="AB60" s="69"/>
      <c r="AC60" s="50"/>
      <c r="AD60" s="50"/>
      <c r="AE60" s="50"/>
      <c r="AF60" s="50"/>
      <c r="AG60" s="50"/>
      <c r="AH60" s="50"/>
      <c r="AI60" s="50"/>
      <c r="AJ60" s="50"/>
      <c r="AK60" s="50"/>
      <c r="AL60" s="6"/>
    </row>
    <row r="61" spans="2:38" ht="4.5" customHeight="1">
      <c r="B61" s="69"/>
      <c r="C61" s="50"/>
      <c r="D61" s="50"/>
      <c r="E61" s="50"/>
      <c r="F61" s="50"/>
      <c r="G61" s="50"/>
      <c r="H61" s="50"/>
      <c r="I61" s="50"/>
      <c r="J61" s="50"/>
      <c r="K61" s="51"/>
      <c r="L61" s="6"/>
      <c r="P61" s="69"/>
      <c r="Q61" s="50"/>
      <c r="R61" s="50"/>
      <c r="S61" s="50"/>
      <c r="T61" s="50"/>
      <c r="U61" s="50"/>
      <c r="V61" s="50"/>
      <c r="W61" s="50"/>
      <c r="X61" s="50"/>
      <c r="Y61" s="51"/>
      <c r="Z61" s="6"/>
      <c r="AB61" s="69"/>
      <c r="AC61" s="50"/>
      <c r="AD61" s="50"/>
      <c r="AE61" s="50"/>
      <c r="AF61" s="50"/>
      <c r="AG61" s="50"/>
      <c r="AH61" s="50"/>
      <c r="AI61" s="50"/>
      <c r="AJ61" s="50"/>
      <c r="AK61" s="50"/>
      <c r="AL61" s="6"/>
    </row>
    <row r="62" spans="2:38" ht="4.5" customHeight="1">
      <c r="B62" s="69"/>
      <c r="C62" s="50"/>
      <c r="D62" s="50"/>
      <c r="E62" s="50"/>
      <c r="F62" s="50"/>
      <c r="G62" s="50"/>
      <c r="H62" s="50"/>
      <c r="I62" s="50"/>
      <c r="J62" s="50"/>
      <c r="K62" s="51"/>
      <c r="L62" s="6"/>
      <c r="P62" s="69"/>
      <c r="Q62" s="50"/>
      <c r="R62" s="50"/>
      <c r="S62" s="50"/>
      <c r="T62" s="50"/>
      <c r="U62" s="50"/>
      <c r="V62" s="50"/>
      <c r="W62" s="50"/>
      <c r="X62" s="50"/>
      <c r="Y62" s="51"/>
      <c r="Z62" s="6"/>
      <c r="AB62" s="69"/>
      <c r="AC62" s="50"/>
      <c r="AD62" s="50"/>
      <c r="AE62" s="50"/>
      <c r="AF62" s="50"/>
      <c r="AG62" s="50"/>
      <c r="AH62" s="50"/>
      <c r="AI62" s="50"/>
      <c r="AJ62" s="50"/>
      <c r="AK62" s="50"/>
      <c r="AL62" s="6"/>
    </row>
    <row r="63" spans="2:38" ht="4.5" customHeight="1">
      <c r="B63" s="69"/>
      <c r="C63" s="50"/>
      <c r="D63" s="50"/>
      <c r="E63" s="50"/>
      <c r="F63" s="50"/>
      <c r="G63" s="50"/>
      <c r="H63" s="50"/>
      <c r="I63" s="50"/>
      <c r="J63" s="50"/>
      <c r="K63" s="51"/>
      <c r="L63" s="6"/>
      <c r="P63" s="69"/>
      <c r="Q63" s="50"/>
      <c r="R63" s="50"/>
      <c r="S63" s="50"/>
      <c r="T63" s="50"/>
      <c r="U63" s="50"/>
      <c r="V63" s="50"/>
      <c r="W63" s="50"/>
      <c r="X63" s="50"/>
      <c r="Y63" s="51"/>
      <c r="Z63" s="6"/>
      <c r="AB63" s="69"/>
      <c r="AC63" s="50"/>
      <c r="AD63" s="50"/>
      <c r="AE63" s="50"/>
      <c r="AF63" s="50"/>
      <c r="AG63" s="50"/>
      <c r="AH63" s="50"/>
      <c r="AI63" s="50"/>
      <c r="AJ63" s="50"/>
      <c r="AK63" s="50"/>
      <c r="AL63" s="6"/>
    </row>
    <row r="64" spans="2:38" ht="4.5" customHeight="1" thickBot="1">
      <c r="B64" s="70"/>
      <c r="C64" s="71"/>
      <c r="D64" s="71"/>
      <c r="E64" s="71"/>
      <c r="F64" s="71"/>
      <c r="G64" s="71"/>
      <c r="H64" s="71"/>
      <c r="I64" s="71"/>
      <c r="J64" s="71"/>
      <c r="K64" s="72"/>
      <c r="L64" s="6"/>
      <c r="P64" s="70"/>
      <c r="Q64" s="71"/>
      <c r="R64" s="71"/>
      <c r="S64" s="71"/>
      <c r="T64" s="71"/>
      <c r="U64" s="71"/>
      <c r="V64" s="71"/>
      <c r="W64" s="71"/>
      <c r="X64" s="71"/>
      <c r="Y64" s="72"/>
      <c r="Z64" s="6"/>
      <c r="AB64" s="69"/>
      <c r="AC64" s="50"/>
      <c r="AD64" s="50"/>
      <c r="AE64" s="50"/>
      <c r="AF64" s="50"/>
      <c r="AG64" s="50"/>
      <c r="AH64" s="50"/>
      <c r="AI64" s="50"/>
      <c r="AJ64" s="50"/>
      <c r="AK64" s="50"/>
      <c r="AL64" s="6"/>
    </row>
    <row r="65" spans="2:38" ht="12" customHeight="1" thickBot="1">
      <c r="B65" s="57" t="s">
        <v>44</v>
      </c>
      <c r="C65" s="58"/>
      <c r="D65" s="32">
        <f>SUM(J7:J42)</f>
        <v>3.54461</v>
      </c>
      <c r="E65" s="33" t="s">
        <v>45</v>
      </c>
      <c r="F65" s="49" t="s">
        <v>46</v>
      </c>
      <c r="G65" s="50"/>
      <c r="H65" s="50"/>
      <c r="I65" s="50"/>
      <c r="J65" s="50"/>
      <c r="K65" s="51"/>
      <c r="L65" s="6"/>
      <c r="P65" s="57" t="s">
        <v>44</v>
      </c>
      <c r="Q65" s="58"/>
      <c r="R65" s="32">
        <f>SUM(X7:X42)</f>
        <v>9.2381100000000025</v>
      </c>
      <c r="S65" s="33" t="s">
        <v>45</v>
      </c>
      <c r="T65" s="49" t="s">
        <v>46</v>
      </c>
      <c r="U65" s="50"/>
      <c r="V65" s="50"/>
      <c r="W65" s="50"/>
      <c r="X65" s="50"/>
      <c r="Y65" s="51"/>
      <c r="Z65" s="6"/>
      <c r="AB65" s="69"/>
      <c r="AC65" s="50"/>
      <c r="AD65" s="50"/>
      <c r="AE65" s="50"/>
      <c r="AF65" s="50"/>
      <c r="AG65" s="50"/>
      <c r="AH65" s="50"/>
      <c r="AI65" s="50"/>
      <c r="AJ65" s="50"/>
      <c r="AK65" s="50"/>
      <c r="AL65" s="6"/>
    </row>
    <row r="66" spans="2:38" ht="12" customHeight="1" thickBot="1">
      <c r="B66" s="54" t="s">
        <v>47</v>
      </c>
      <c r="C66" s="53"/>
      <c r="D66" s="34">
        <f>D65/K3</f>
        <v>1.772305</v>
      </c>
      <c r="E66" s="35"/>
      <c r="F66" s="73"/>
      <c r="G66" s="66"/>
      <c r="H66" s="66"/>
      <c r="I66" s="66"/>
      <c r="J66" s="66"/>
      <c r="K66" s="67"/>
      <c r="L66" s="6"/>
      <c r="P66" s="54" t="s">
        <v>47</v>
      </c>
      <c r="Q66" s="53"/>
      <c r="R66" s="34">
        <f>R65/Y3</f>
        <v>4.6190550000000012</v>
      </c>
      <c r="S66" s="35"/>
      <c r="T66" s="73"/>
      <c r="U66" s="66"/>
      <c r="V66" s="66"/>
      <c r="W66" s="66"/>
      <c r="X66" s="66"/>
      <c r="Y66" s="67"/>
      <c r="Z66" s="6"/>
      <c r="AB66" s="111"/>
      <c r="AC66" s="76"/>
      <c r="AD66" s="76"/>
      <c r="AE66" s="76"/>
      <c r="AF66" s="76"/>
      <c r="AG66" s="76"/>
      <c r="AH66" s="76"/>
      <c r="AI66" s="76"/>
      <c r="AJ66" s="76"/>
      <c r="AK66" s="76"/>
      <c r="AL66" s="48"/>
    </row>
    <row r="67" spans="2:38" ht="12" customHeight="1" thickTop="1" thickBot="1">
      <c r="B67" s="52" t="s">
        <v>48</v>
      </c>
      <c r="C67" s="53"/>
      <c r="D67" s="9">
        <v>3</v>
      </c>
      <c r="E67" s="35"/>
      <c r="F67" s="74"/>
      <c r="G67" s="50"/>
      <c r="H67" s="50"/>
      <c r="I67" s="50"/>
      <c r="J67" s="50"/>
      <c r="K67" s="51"/>
      <c r="L67" s="6"/>
      <c r="P67" s="52" t="s">
        <v>48</v>
      </c>
      <c r="Q67" s="53"/>
      <c r="R67" s="9">
        <v>3</v>
      </c>
      <c r="S67" s="35"/>
      <c r="T67" s="74"/>
      <c r="U67" s="50"/>
      <c r="V67" s="50"/>
      <c r="W67" s="50"/>
      <c r="X67" s="50"/>
      <c r="Y67" s="51"/>
      <c r="Z67" s="6"/>
      <c r="AB67" s="112" t="s">
        <v>44</v>
      </c>
      <c r="AC67" s="58"/>
      <c r="AD67" s="32">
        <f>SUM(AJ7:AJ42)</f>
        <v>8.0968300000000006</v>
      </c>
      <c r="AE67" s="33" t="s">
        <v>45</v>
      </c>
      <c r="AF67" s="113" t="s">
        <v>46</v>
      </c>
      <c r="AG67" s="50"/>
      <c r="AH67" s="50"/>
      <c r="AI67" s="50"/>
      <c r="AJ67" s="50"/>
      <c r="AK67" s="51"/>
      <c r="AL67" s="6"/>
    </row>
    <row r="68" spans="2:38" ht="12" customHeight="1">
      <c r="B68" s="54" t="s">
        <v>49</v>
      </c>
      <c r="C68" s="53"/>
      <c r="D68" s="36">
        <f>D66*D67</f>
        <v>5.3169149999999998</v>
      </c>
      <c r="E68" s="37"/>
      <c r="F68" s="74"/>
      <c r="G68" s="50"/>
      <c r="H68" s="50"/>
      <c r="I68" s="50"/>
      <c r="J68" s="50"/>
      <c r="K68" s="51"/>
      <c r="L68" s="6"/>
      <c r="P68" s="54" t="s">
        <v>49</v>
      </c>
      <c r="Q68" s="53"/>
      <c r="R68" s="36">
        <f>R66*R67</f>
        <v>13.857165000000004</v>
      </c>
      <c r="S68" s="37"/>
      <c r="T68" s="74"/>
      <c r="U68" s="50"/>
      <c r="V68" s="50"/>
      <c r="W68" s="50"/>
      <c r="X68" s="50"/>
      <c r="Y68" s="51"/>
      <c r="Z68" s="6"/>
      <c r="AB68" s="114" t="s">
        <v>47</v>
      </c>
      <c r="AC68" s="53"/>
      <c r="AD68" s="34">
        <f>AD67/AK3</f>
        <v>4.0484150000000003</v>
      </c>
      <c r="AE68" s="35"/>
      <c r="AF68" s="115"/>
      <c r="AG68" s="66"/>
      <c r="AH68" s="66"/>
      <c r="AI68" s="66"/>
      <c r="AJ68" s="66"/>
      <c r="AK68" s="67"/>
      <c r="AL68" s="6"/>
    </row>
    <row r="69" spans="2:38" ht="12" customHeight="1" thickBot="1">
      <c r="B69" s="52" t="s">
        <v>50</v>
      </c>
      <c r="C69" s="53"/>
      <c r="D69" s="38">
        <f>D66/D68</f>
        <v>0.33333333333333337</v>
      </c>
      <c r="E69" s="39"/>
      <c r="F69" s="74"/>
      <c r="G69" s="50"/>
      <c r="H69" s="50"/>
      <c r="I69" s="50"/>
      <c r="J69" s="50"/>
      <c r="K69" s="51"/>
      <c r="L69" s="6"/>
      <c r="P69" s="52" t="s">
        <v>50</v>
      </c>
      <c r="Q69" s="53"/>
      <c r="R69" s="38">
        <f>R66/R68</f>
        <v>0.33333333333333331</v>
      </c>
      <c r="S69" s="39"/>
      <c r="T69" s="74"/>
      <c r="U69" s="50"/>
      <c r="V69" s="50"/>
      <c r="W69" s="50"/>
      <c r="X69" s="50"/>
      <c r="Y69" s="51"/>
      <c r="Z69" s="6"/>
      <c r="AB69" s="116" t="s">
        <v>48</v>
      </c>
      <c r="AC69" s="53"/>
      <c r="AD69" s="9">
        <v>3</v>
      </c>
      <c r="AE69" s="35"/>
      <c r="AF69" s="69"/>
      <c r="AG69" s="50"/>
      <c r="AH69" s="50"/>
      <c r="AI69" s="50"/>
      <c r="AJ69" s="50"/>
      <c r="AK69" s="51"/>
      <c r="AL69" s="6"/>
    </row>
    <row r="70" spans="2:38" ht="12" customHeight="1">
      <c r="B70" s="54" t="s">
        <v>51</v>
      </c>
      <c r="C70" s="53"/>
      <c r="D70" s="40">
        <f>D68*0.13</f>
        <v>0.69119894999999998</v>
      </c>
      <c r="E70" s="41"/>
      <c r="F70" s="74"/>
      <c r="G70" s="50"/>
      <c r="H70" s="50"/>
      <c r="I70" s="50"/>
      <c r="J70" s="50"/>
      <c r="K70" s="51"/>
      <c r="L70" s="6"/>
      <c r="P70" s="54" t="s">
        <v>51</v>
      </c>
      <c r="Q70" s="53"/>
      <c r="R70" s="40">
        <f>R68*0.13</f>
        <v>1.8014314500000006</v>
      </c>
      <c r="S70" s="41"/>
      <c r="T70" s="74"/>
      <c r="U70" s="50"/>
      <c r="V70" s="50"/>
      <c r="W70" s="50"/>
      <c r="X70" s="50"/>
      <c r="Y70" s="51"/>
      <c r="Z70" s="6"/>
      <c r="AB70" s="114" t="s">
        <v>49</v>
      </c>
      <c r="AC70" s="53"/>
      <c r="AD70" s="36">
        <f>AD68*AD69</f>
        <v>12.145245000000001</v>
      </c>
      <c r="AE70" s="37"/>
      <c r="AF70" s="69"/>
      <c r="AG70" s="50"/>
      <c r="AH70" s="50"/>
      <c r="AI70" s="50"/>
      <c r="AJ70" s="50"/>
      <c r="AK70" s="51"/>
      <c r="AL70" s="6"/>
    </row>
    <row r="71" spans="2:38" ht="12" customHeight="1" thickBot="1">
      <c r="B71" s="55" t="s">
        <v>52</v>
      </c>
      <c r="C71" s="56"/>
      <c r="D71" s="42">
        <f>D68*1.13</f>
        <v>6.0081139499999994</v>
      </c>
      <c r="E71" s="43"/>
      <c r="F71" s="74"/>
      <c r="G71" s="50"/>
      <c r="H71" s="50"/>
      <c r="I71" s="50"/>
      <c r="J71" s="50"/>
      <c r="K71" s="51"/>
      <c r="L71" s="6"/>
      <c r="P71" s="55" t="s">
        <v>52</v>
      </c>
      <c r="Q71" s="56"/>
      <c r="R71" s="42">
        <f>R68*1.13</f>
        <v>15.658596450000003</v>
      </c>
      <c r="S71" s="43"/>
      <c r="T71" s="74"/>
      <c r="U71" s="50"/>
      <c r="V71" s="50"/>
      <c r="W71" s="50"/>
      <c r="X71" s="50"/>
      <c r="Y71" s="51"/>
      <c r="Z71" s="6"/>
      <c r="AB71" s="116" t="s">
        <v>50</v>
      </c>
      <c r="AC71" s="53"/>
      <c r="AD71" s="38">
        <f>AD68/AD70</f>
        <v>0.33333333333333331</v>
      </c>
      <c r="AE71" s="39"/>
      <c r="AF71" s="69"/>
      <c r="AG71" s="50"/>
      <c r="AH71" s="50"/>
      <c r="AI71" s="50"/>
      <c r="AJ71" s="50"/>
      <c r="AK71" s="51"/>
      <c r="AL71" s="6"/>
    </row>
    <row r="72" spans="2:38" ht="12" customHeight="1">
      <c r="B72" s="57" t="s">
        <v>53</v>
      </c>
      <c r="C72" s="58"/>
      <c r="D72" s="44">
        <f>L43/K3</f>
        <v>636.63149999999985</v>
      </c>
      <c r="E72" s="45"/>
      <c r="F72" s="74"/>
      <c r="G72" s="50"/>
      <c r="H72" s="50"/>
      <c r="I72" s="50"/>
      <c r="J72" s="50"/>
      <c r="K72" s="51"/>
      <c r="L72" s="6"/>
      <c r="P72" s="57" t="s">
        <v>74</v>
      </c>
      <c r="Q72" s="58"/>
      <c r="R72" s="44">
        <f>Z43/Y3</f>
        <v>1756.4850000000001</v>
      </c>
      <c r="S72" s="45"/>
      <c r="T72" s="74"/>
      <c r="U72" s="50"/>
      <c r="V72" s="50"/>
      <c r="W72" s="50"/>
      <c r="X72" s="50"/>
      <c r="Y72" s="51"/>
      <c r="Z72" s="6"/>
      <c r="AB72" s="114" t="s">
        <v>51</v>
      </c>
      <c r="AC72" s="53"/>
      <c r="AD72" s="40">
        <f>AD70*0.13</f>
        <v>1.5788818500000001</v>
      </c>
      <c r="AE72" s="41"/>
      <c r="AF72" s="69"/>
      <c r="AG72" s="50"/>
      <c r="AH72" s="50"/>
      <c r="AI72" s="50"/>
      <c r="AJ72" s="50"/>
      <c r="AK72" s="51"/>
      <c r="AL72" s="6"/>
    </row>
    <row r="73" spans="2:38" ht="12" customHeight="1" thickBot="1">
      <c r="B73" s="59" t="s">
        <v>54</v>
      </c>
      <c r="C73" s="60"/>
      <c r="D73" s="46"/>
      <c r="E73" s="47"/>
      <c r="F73" s="75"/>
      <c r="G73" s="76"/>
      <c r="H73" s="76"/>
      <c r="I73" s="76"/>
      <c r="J73" s="76"/>
      <c r="K73" s="77"/>
      <c r="L73" s="48"/>
      <c r="P73" s="59" t="s">
        <v>54</v>
      </c>
      <c r="Q73" s="60"/>
      <c r="R73" s="46"/>
      <c r="S73" s="47"/>
      <c r="T73" s="75"/>
      <c r="U73" s="76"/>
      <c r="V73" s="76"/>
      <c r="W73" s="76"/>
      <c r="X73" s="76"/>
      <c r="Y73" s="77"/>
      <c r="Z73" s="48"/>
      <c r="AB73" s="117" t="s">
        <v>52</v>
      </c>
      <c r="AC73" s="56"/>
      <c r="AD73" s="42">
        <f>AD70*1.13</f>
        <v>13.724126849999999</v>
      </c>
      <c r="AE73" s="43"/>
      <c r="AF73" s="69"/>
      <c r="AG73" s="50"/>
      <c r="AH73" s="50"/>
      <c r="AI73" s="50"/>
      <c r="AJ73" s="50"/>
      <c r="AK73" s="51"/>
      <c r="AL73" s="6"/>
    </row>
    <row r="74" spans="2:38" ht="14.25" customHeight="1" thickTop="1">
      <c r="AB74" s="112" t="s">
        <v>53</v>
      </c>
      <c r="AC74" s="58"/>
      <c r="AD74" s="44">
        <f>AL45/AK3</f>
        <v>2370.8300000000004</v>
      </c>
      <c r="AE74" s="45"/>
      <c r="AF74" s="69"/>
      <c r="AG74" s="50"/>
      <c r="AH74" s="50"/>
      <c r="AI74" s="50"/>
      <c r="AJ74" s="50"/>
      <c r="AK74" s="51"/>
      <c r="AL74" s="6"/>
    </row>
    <row r="75" spans="2:38" ht="14.25" customHeight="1" thickBot="1">
      <c r="AB75" s="117" t="s">
        <v>54</v>
      </c>
      <c r="AC75" s="56"/>
      <c r="AD75" s="118"/>
      <c r="AE75" s="119"/>
      <c r="AF75" s="111"/>
      <c r="AG75" s="76"/>
      <c r="AH75" s="76"/>
      <c r="AI75" s="76"/>
      <c r="AJ75" s="76"/>
      <c r="AK75" s="77"/>
      <c r="AL75" s="48"/>
    </row>
    <row r="76" spans="2:38" ht="14.25" customHeight="1"/>
    <row r="77" spans="2:38" ht="14.25" customHeight="1"/>
    <row r="78" spans="2:38" ht="14.25" customHeight="1"/>
    <row r="79" spans="2:38" ht="14.25" customHeight="1"/>
    <row r="80" spans="2:38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80">
    <mergeCell ref="AB47:AK66"/>
    <mergeCell ref="AB67:AC67"/>
    <mergeCell ref="AF67:AK67"/>
    <mergeCell ref="AB68:AC68"/>
    <mergeCell ref="AF68:AK75"/>
    <mergeCell ref="AB69:AC69"/>
    <mergeCell ref="AB70:AC70"/>
    <mergeCell ref="AB71:AC71"/>
    <mergeCell ref="AB72:AC72"/>
    <mergeCell ref="AB73:AC73"/>
    <mergeCell ref="AB74:AC74"/>
    <mergeCell ref="AB75:AC75"/>
    <mergeCell ref="AD42:AH42"/>
    <mergeCell ref="AD43:AH43"/>
    <mergeCell ref="AD44:AH44"/>
    <mergeCell ref="AB45:AK45"/>
    <mergeCell ref="AC46:AD46"/>
    <mergeCell ref="AE46:AF46"/>
    <mergeCell ref="AI46:AK46"/>
    <mergeCell ref="AD37:AH37"/>
    <mergeCell ref="AD38:AH38"/>
    <mergeCell ref="AD39:AH39"/>
    <mergeCell ref="AD40:AH40"/>
    <mergeCell ref="AD41:AH41"/>
    <mergeCell ref="AD32:AH32"/>
    <mergeCell ref="AD33:AH33"/>
    <mergeCell ref="AD34:AH34"/>
    <mergeCell ref="AD35:AH35"/>
    <mergeCell ref="AD36:AH36"/>
    <mergeCell ref="AD27:AH27"/>
    <mergeCell ref="AD28:AH28"/>
    <mergeCell ref="AD29:AH29"/>
    <mergeCell ref="AD30:AH30"/>
    <mergeCell ref="AD31:AH31"/>
    <mergeCell ref="AD22:AH22"/>
    <mergeCell ref="AD23:AH23"/>
    <mergeCell ref="AD24:AH24"/>
    <mergeCell ref="AD25:AH25"/>
    <mergeCell ref="AD26:AH26"/>
    <mergeCell ref="AD17:AH17"/>
    <mergeCell ref="AD18:AH18"/>
    <mergeCell ref="AD19:AH19"/>
    <mergeCell ref="AD20:AH20"/>
    <mergeCell ref="AD21:AH21"/>
    <mergeCell ref="AD12:AH12"/>
    <mergeCell ref="AD13:AH13"/>
    <mergeCell ref="AD14:AH14"/>
    <mergeCell ref="AD15:AH15"/>
    <mergeCell ref="AD16:AH16"/>
    <mergeCell ref="AD7:AH7"/>
    <mergeCell ref="AD8:AH8"/>
    <mergeCell ref="AD9:AH9"/>
    <mergeCell ref="AD10:AH10"/>
    <mergeCell ref="AD11:AH11"/>
    <mergeCell ref="AB2:AC5"/>
    <mergeCell ref="AD2:AK2"/>
    <mergeCell ref="AL2:AL6"/>
    <mergeCell ref="AD3:AF3"/>
    <mergeCell ref="AH3:AI3"/>
    <mergeCell ref="AD4:AE4"/>
    <mergeCell ref="AI4:AJ4"/>
    <mergeCell ref="AD6:AH6"/>
    <mergeCell ref="P65:Q65"/>
    <mergeCell ref="T65:Y65"/>
    <mergeCell ref="P66:Q66"/>
    <mergeCell ref="T66:Y73"/>
    <mergeCell ref="P67:Q67"/>
    <mergeCell ref="P68:Q68"/>
    <mergeCell ref="P69:Q69"/>
    <mergeCell ref="P70:Q70"/>
    <mergeCell ref="P71:Q71"/>
    <mergeCell ref="P72:Q72"/>
    <mergeCell ref="P73:Q73"/>
    <mergeCell ref="P43:Y43"/>
    <mergeCell ref="Q44:R44"/>
    <mergeCell ref="S44:T44"/>
    <mergeCell ref="W44:Y44"/>
    <mergeCell ref="P45:Y64"/>
    <mergeCell ref="R38:V38"/>
    <mergeCell ref="R39:V39"/>
    <mergeCell ref="R40:V40"/>
    <mergeCell ref="R41:V41"/>
    <mergeCell ref="R42:V42"/>
    <mergeCell ref="R33:V33"/>
    <mergeCell ref="R34:V34"/>
    <mergeCell ref="R35:V35"/>
    <mergeCell ref="R36:V36"/>
    <mergeCell ref="R37:V37"/>
    <mergeCell ref="R28:V28"/>
    <mergeCell ref="R29:V29"/>
    <mergeCell ref="R30:V30"/>
    <mergeCell ref="R31:V31"/>
    <mergeCell ref="R32:V32"/>
    <mergeCell ref="R23:V23"/>
    <mergeCell ref="R24:V24"/>
    <mergeCell ref="R25:V25"/>
    <mergeCell ref="R26:V26"/>
    <mergeCell ref="R27:V27"/>
    <mergeCell ref="R18:V18"/>
    <mergeCell ref="R19:V19"/>
    <mergeCell ref="R20:V20"/>
    <mergeCell ref="R21:V21"/>
    <mergeCell ref="R22:V22"/>
    <mergeCell ref="R13:V13"/>
    <mergeCell ref="R14:V14"/>
    <mergeCell ref="R15:V15"/>
    <mergeCell ref="R16:V16"/>
    <mergeCell ref="R17:V17"/>
    <mergeCell ref="D41:H41"/>
    <mergeCell ref="B65:C65"/>
    <mergeCell ref="B66:C66"/>
    <mergeCell ref="P2:Q5"/>
    <mergeCell ref="R2:Y2"/>
    <mergeCell ref="R3:T3"/>
    <mergeCell ref="V3:W3"/>
    <mergeCell ref="R4:S4"/>
    <mergeCell ref="W4:X4"/>
    <mergeCell ref="R6:V6"/>
    <mergeCell ref="R7:V7"/>
    <mergeCell ref="R8:V8"/>
    <mergeCell ref="R9:V9"/>
    <mergeCell ref="R10:V10"/>
    <mergeCell ref="R11:V11"/>
    <mergeCell ref="R12:V12"/>
    <mergeCell ref="D36:H36"/>
    <mergeCell ref="D37:H37"/>
    <mergeCell ref="D38:H38"/>
    <mergeCell ref="D39:H39"/>
    <mergeCell ref="D40:H40"/>
    <mergeCell ref="D31:H31"/>
    <mergeCell ref="D32:H32"/>
    <mergeCell ref="D33:H33"/>
    <mergeCell ref="D34:H34"/>
    <mergeCell ref="D35:H35"/>
    <mergeCell ref="D26:H26"/>
    <mergeCell ref="D27:H27"/>
    <mergeCell ref="D28:H28"/>
    <mergeCell ref="D29:H29"/>
    <mergeCell ref="D30:H30"/>
    <mergeCell ref="D21:H21"/>
    <mergeCell ref="D22:H22"/>
    <mergeCell ref="D23:H23"/>
    <mergeCell ref="D24:H24"/>
    <mergeCell ref="D25:H25"/>
    <mergeCell ref="D16:H16"/>
    <mergeCell ref="D17:H17"/>
    <mergeCell ref="D18:H18"/>
    <mergeCell ref="D19:H19"/>
    <mergeCell ref="D20:H20"/>
    <mergeCell ref="D11:H11"/>
    <mergeCell ref="D12:H12"/>
    <mergeCell ref="D13:H13"/>
    <mergeCell ref="D14:H14"/>
    <mergeCell ref="D15:H15"/>
    <mergeCell ref="D6:H6"/>
    <mergeCell ref="D7:H7"/>
    <mergeCell ref="D8:H8"/>
    <mergeCell ref="D9:H9"/>
    <mergeCell ref="D10:H10"/>
    <mergeCell ref="B2:C5"/>
    <mergeCell ref="D2:K2"/>
    <mergeCell ref="D3:F3"/>
    <mergeCell ref="H3:I3"/>
    <mergeCell ref="D4:E4"/>
    <mergeCell ref="I4:J4"/>
    <mergeCell ref="B71:C71"/>
    <mergeCell ref="B72:C72"/>
    <mergeCell ref="B73:C73"/>
    <mergeCell ref="D42:H42"/>
    <mergeCell ref="B43:K43"/>
    <mergeCell ref="C44:D44"/>
    <mergeCell ref="E44:F44"/>
    <mergeCell ref="I44:K44"/>
    <mergeCell ref="B45:K64"/>
    <mergeCell ref="F66:K73"/>
    <mergeCell ref="F65:K65"/>
    <mergeCell ref="B67:C67"/>
    <mergeCell ref="B68:C68"/>
    <mergeCell ref="B69:C69"/>
    <mergeCell ref="B70:C70"/>
  </mergeCells>
  <pageMargins left="0.23622047244094491" right="0.23622047244094491" top="0.15748031496062992" bottom="0" header="0" footer="0"/>
  <pageSetup paperSize="9" fitToWidth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Fichas Técnicas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frederico neto</dc:creator>
  <cp:lastModifiedBy>GAP</cp:lastModifiedBy>
  <dcterms:created xsi:type="dcterms:W3CDTF">2024-09-09T14:02:49Z</dcterms:created>
  <dcterms:modified xsi:type="dcterms:W3CDTF">2026-02-06T17:28:27Z</dcterms:modified>
</cp:coreProperties>
</file>